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E25" i="3"/>
  <c r="E29" i="3"/>
  <c r="C27" i="8"/>
  <c r="C28" i="8"/>
  <c r="C30" i="8"/>
  <c r="C40" i="8"/>
  <c r="C36" i="8"/>
  <c r="C33" i="8"/>
  <c r="C10" i="8"/>
  <c r="C11" i="8"/>
  <c r="C21" i="8"/>
  <c r="C19" i="8"/>
  <c r="C16" i="8"/>
  <c r="C13" i="8"/>
  <c r="E12" i="6"/>
  <c r="E13" i="6"/>
  <c r="F34" i="7"/>
  <c r="F35" i="7"/>
  <c r="G35" i="7"/>
  <c r="F37" i="7"/>
  <c r="F30" i="7"/>
  <c r="F27" i="7"/>
  <c r="E27" i="7"/>
  <c r="F28" i="7"/>
  <c r="F22" i="7"/>
  <c r="F23" i="7"/>
  <c r="F18" i="7"/>
  <c r="F20" i="7"/>
  <c r="F9" i="7"/>
  <c r="E13" i="7" l="1"/>
  <c r="E25" i="7"/>
  <c r="B38" i="8"/>
  <c r="D38" i="8"/>
  <c r="B12" i="9"/>
  <c r="B13" i="9"/>
  <c r="D12" i="6"/>
  <c r="B10" i="5"/>
  <c r="B11" i="5"/>
  <c r="C11" i="5"/>
  <c r="C10" i="5" s="1"/>
  <c r="E11" i="5" l="1"/>
  <c r="E10" i="5" s="1"/>
  <c r="F11" i="5"/>
  <c r="D11" i="5"/>
  <c r="D10" i="5" s="1"/>
  <c r="H22" i="7"/>
  <c r="H23" i="7"/>
  <c r="I23" i="7"/>
  <c r="I22" i="7" s="1"/>
  <c r="G23" i="7"/>
  <c r="G22" i="7" s="1"/>
  <c r="H20" i="7"/>
  <c r="I20" i="7"/>
  <c r="G30" i="7"/>
  <c r="G27" i="7" s="1"/>
  <c r="G13" i="7"/>
  <c r="E5" i="7"/>
  <c r="F5" i="7"/>
  <c r="G5" i="7"/>
  <c r="H5" i="7"/>
  <c r="I5" i="7"/>
  <c r="B7" i="9"/>
  <c r="C7" i="9"/>
  <c r="D7" i="9"/>
  <c r="E7" i="9"/>
  <c r="F7" i="9"/>
  <c r="D7" i="6"/>
  <c r="E7" i="6"/>
  <c r="F7" i="6"/>
  <c r="G7" i="6"/>
  <c r="H7" i="6"/>
  <c r="B9" i="5"/>
  <c r="C9" i="5"/>
  <c r="D9" i="5"/>
  <c r="E9" i="5"/>
  <c r="F9" i="5"/>
  <c r="B26" i="8"/>
  <c r="C26" i="8"/>
  <c r="D26" i="8"/>
  <c r="E26" i="8"/>
  <c r="F26" i="8"/>
  <c r="B9" i="8"/>
  <c r="C9" i="8"/>
  <c r="D9" i="8"/>
  <c r="E9" i="8"/>
  <c r="F9" i="8"/>
  <c r="D23" i="3"/>
  <c r="E23" i="3"/>
  <c r="F23" i="3"/>
  <c r="G23" i="3"/>
  <c r="H23" i="3"/>
  <c r="D9" i="3"/>
  <c r="E9" i="3"/>
  <c r="F9" i="3"/>
  <c r="G9" i="3"/>
  <c r="H9" i="3"/>
  <c r="H21" i="10"/>
  <c r="H11" i="3"/>
  <c r="H10" i="3" s="1"/>
  <c r="H25" i="3"/>
  <c r="H29" i="3"/>
  <c r="F11" i="8"/>
  <c r="F13" i="8"/>
  <c r="F16" i="8"/>
  <c r="F19" i="8"/>
  <c r="F28" i="8"/>
  <c r="F30" i="8"/>
  <c r="F33" i="8"/>
  <c r="F36" i="8"/>
  <c r="I13" i="7"/>
  <c r="I9" i="7"/>
  <c r="I18" i="7"/>
  <c r="I35" i="7"/>
  <c r="I37" i="7"/>
  <c r="H9" i="7"/>
  <c r="H13" i="7"/>
  <c r="H35" i="7"/>
  <c r="H37" i="7"/>
  <c r="H18" i="7"/>
  <c r="H17" i="7" s="1"/>
  <c r="F10" i="5"/>
  <c r="E28" i="8"/>
  <c r="E30" i="8"/>
  <c r="E33" i="8"/>
  <c r="E36" i="8"/>
  <c r="E11" i="8"/>
  <c r="E13" i="8"/>
  <c r="E19" i="8"/>
  <c r="E16" i="8"/>
  <c r="G25" i="3"/>
  <c r="G29" i="3"/>
  <c r="G11" i="3"/>
  <c r="G10" i="3" s="1"/>
  <c r="I11" i="10"/>
  <c r="E15" i="7"/>
  <c r="F15" i="7"/>
  <c r="F8" i="7" s="1"/>
  <c r="G15" i="7"/>
  <c r="G37" i="7"/>
  <c r="G20" i="7"/>
  <c r="G9" i="7"/>
  <c r="D13" i="9"/>
  <c r="D12" i="9" s="1"/>
  <c r="F13" i="6"/>
  <c r="F12" i="6" s="1"/>
  <c r="D40" i="8"/>
  <c r="D36" i="8"/>
  <c r="D33" i="8"/>
  <c r="D30" i="8"/>
  <c r="D28" i="8"/>
  <c r="D21" i="8"/>
  <c r="D19" i="8"/>
  <c r="D16" i="8"/>
  <c r="D13" i="8"/>
  <c r="D11" i="8"/>
  <c r="F29" i="3"/>
  <c r="F25" i="3"/>
  <c r="D11" i="3"/>
  <c r="F11" i="3"/>
  <c r="F10" i="3" s="1"/>
  <c r="E37" i="7"/>
  <c r="E35" i="7"/>
  <c r="E30" i="7"/>
  <c r="E28" i="7"/>
  <c r="E23" i="7"/>
  <c r="E22" i="7" s="1"/>
  <c r="E20" i="7"/>
  <c r="G18" i="7"/>
  <c r="E18" i="7"/>
  <c r="F17" i="7"/>
  <c r="E9" i="7"/>
  <c r="E8" i="7" l="1"/>
  <c r="H8" i="7"/>
  <c r="H34" i="7"/>
  <c r="E27" i="8"/>
  <c r="F24" i="3"/>
  <c r="H24" i="3"/>
  <c r="F27" i="8"/>
  <c r="D10" i="8"/>
  <c r="F10" i="8"/>
  <c r="I34" i="7"/>
  <c r="I17" i="7"/>
  <c r="I8" i="7"/>
  <c r="G8" i="7"/>
  <c r="E10" i="8"/>
  <c r="G24" i="3"/>
  <c r="G34" i="7"/>
  <c r="E34" i="7"/>
  <c r="G17" i="7"/>
  <c r="D27" i="8"/>
  <c r="E17" i="7"/>
  <c r="B30" i="8" l="1"/>
  <c r="B33" i="8"/>
  <c r="B36" i="8"/>
  <c r="B28" i="8"/>
  <c r="B40" i="8"/>
  <c r="E24" i="3"/>
  <c r="E10" i="3"/>
  <c r="B21" i="8"/>
  <c r="B19" i="8"/>
  <c r="B16" i="8"/>
  <c r="B13" i="8"/>
  <c r="B27" i="8" l="1"/>
  <c r="B11" i="8"/>
  <c r="B10" i="8" s="1"/>
  <c r="D29" i="3"/>
  <c r="D25" i="3"/>
  <c r="D24" i="3" l="1"/>
  <c r="D10" i="3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G21" i="10"/>
  <c r="F21" i="10"/>
  <c r="J11" i="10"/>
  <c r="H11" i="10"/>
  <c r="G11" i="10"/>
  <c r="F11" i="10"/>
  <c r="J8" i="10"/>
  <c r="I8" i="10"/>
  <c r="I14" i="10" s="1"/>
  <c r="H8" i="10"/>
  <c r="G8" i="10"/>
  <c r="F8" i="10"/>
  <c r="J14" i="10" l="1"/>
  <c r="J22" i="10" s="1"/>
  <c r="J28" i="10" s="1"/>
  <c r="J29" i="10" s="1"/>
  <c r="H14" i="10"/>
  <c r="H22" i="10" s="1"/>
  <c r="F14" i="10"/>
  <c r="F22" i="10" s="1"/>
  <c r="F28" i="10" s="1"/>
  <c r="F29" i="10" s="1"/>
  <c r="G14" i="10"/>
  <c r="G22" i="10" s="1"/>
  <c r="G28" i="10" s="1"/>
  <c r="G29" i="10" s="1"/>
  <c r="I22" i="10"/>
  <c r="I28" i="10" s="1"/>
  <c r="I29" i="10" s="1"/>
  <c r="H28" i="10" l="1"/>
  <c r="H29" i="10" s="1"/>
</calcChain>
</file>

<file path=xl/sharedStrings.xml><?xml version="1.0" encoding="utf-8"?>
<sst xmlns="http://schemas.openxmlformats.org/spreadsheetml/2006/main" count="186" uniqueCount="101">
  <si>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</si>
  <si>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</si>
  <si>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</si>
  <si>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</si>
  <si>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</si>
  <si>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</si>
  <si>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</si>
  <si>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</si>
  <si>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</si>
  <si>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</si>
  <si>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</si>
  <si>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</si>
  <si>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</si>
  <si>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</si>
  <si>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</si>
  <si>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</si>
  <si>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</si>
  <si>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</si>
  <si>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</si>
  <si>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</si>
  <si>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</si>
  <si>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</si>
  <si>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</si>
  <si>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</si>
  <si>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</si>
  <si>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</si>
  <si>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</si>
  <si>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</si>
  <si>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</si>
  <si>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</si>
  <si>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</si>
  <si>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</si>
  <si>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</si>
  <si>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</si>
  <si>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</si>
  <si>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</si>
  <si>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</si>
  <si>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</si>
  <si>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</si>
  <si>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</si>
  <si>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</si>
  <si>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</si>
  <si>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</si>
  <si>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</si>
  <si>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</si>
  <si>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</si>
  <si>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</si>
  <si>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</si>
  <si>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</si>
  <si>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</si>
  <si>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</si>
  <si>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</si>
  <si>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</si>
  <si>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</si>
  <si>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</si>
  <si>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</si>
  <si>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</si>
  <si>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Pomoći iz inozmstva i od subjekata unutar općeg proračuna</t>
  </si>
  <si>
    <t>Pomoći</t>
  </si>
  <si>
    <t>Prihodi od imovine</t>
  </si>
  <si>
    <t>Financijski rashodi</t>
  </si>
  <si>
    <t>03 Javni red i sigurnost</t>
  </si>
  <si>
    <t>032 Usluge protupožarne zaštite</t>
  </si>
  <si>
    <t xml:space="preserve">PROGRAM </t>
  </si>
  <si>
    <t>Djelatnost Javne vatrogasne postrojbe Grada Vodica</t>
  </si>
  <si>
    <t>Aktivnost</t>
  </si>
  <si>
    <t xml:space="preserve">Financiranje redovne djelatnosti </t>
  </si>
  <si>
    <t xml:space="preserve">Izvor financiranja </t>
  </si>
  <si>
    <t>Opći prihodi i primici</t>
  </si>
  <si>
    <t>Donacije</t>
  </si>
  <si>
    <t xml:space="preserve">Višak </t>
  </si>
  <si>
    <t xml:space="preserve">Vlastiti </t>
  </si>
  <si>
    <t xml:space="preserve">Plan izradio zapovjednik: </t>
  </si>
  <si>
    <t>Predsjednik Vatrogasnog vijeća</t>
  </si>
  <si>
    <t>Ivica Begić, struč.spec.ing.sec</t>
  </si>
  <si>
    <t xml:space="preserve">Hrvoje Perica, dipl.oec. </t>
  </si>
  <si>
    <t>Prihod od pruženih usluga i donacija</t>
  </si>
  <si>
    <t>1.0. Opći prihodi i primici</t>
  </si>
  <si>
    <t>Višak prihoda iz prethodnog razdoblja</t>
  </si>
  <si>
    <t>3.1. Vlastiti prihodi</t>
  </si>
  <si>
    <t xml:space="preserve"> Vlastiti prihodi</t>
  </si>
  <si>
    <t xml:space="preserve">   Prihodi od imovine</t>
  </si>
  <si>
    <t xml:space="preserve"> Opći prihodi i primici</t>
  </si>
  <si>
    <t xml:space="preserve">6.1. Donacije </t>
  </si>
  <si>
    <t xml:space="preserve"> Donacije </t>
  </si>
  <si>
    <t>9.1. Višak / Imovina</t>
  </si>
  <si>
    <t xml:space="preserve"> Višak </t>
  </si>
  <si>
    <t xml:space="preserve"> Tekuće pomoći intitucija i tijela EU</t>
  </si>
  <si>
    <t xml:space="preserve"> Pomoći iz proračuna koji im nije nadležan</t>
  </si>
  <si>
    <t>5.3. Pomoći</t>
  </si>
  <si>
    <t xml:space="preserve">    Prihodi od imovine</t>
  </si>
  <si>
    <t>9.1 Višak / Imovina</t>
  </si>
  <si>
    <t>8.1.Namjenski primici</t>
  </si>
  <si>
    <t xml:space="preserve"> Namjenski primici</t>
  </si>
  <si>
    <t>Proračun za 2025.</t>
  </si>
  <si>
    <r>
      <t xml:space="preserve">FINANCIJSKI PLAN </t>
    </r>
    <r>
      <rPr>
        <b/>
        <sz val="12"/>
        <color rgb="FF000000"/>
        <rFont val="Arial"/>
        <family val="2"/>
        <charset val="238"/>
      </rPr>
      <t xml:space="preserve">JAVNE VATROGASNE POSTROJBE GRADA VODICA </t>
    </r>
    <r>
      <rPr>
        <b/>
        <sz val="12"/>
        <color indexed="8"/>
        <rFont val="Arial"/>
        <family val="2"/>
        <charset val="238"/>
      </rPr>
      <t xml:space="preserve">
ZA 2025. I PROJEKCIJA ZA 2026. I 2027. GODINU</t>
    </r>
  </si>
  <si>
    <t>Projekcija proračuna
za 2027.</t>
  </si>
  <si>
    <t>Plan 2024.</t>
  </si>
  <si>
    <t>Izvršenje 2023.</t>
  </si>
  <si>
    <t>Vodice, 20. prosinca 2024.g.</t>
  </si>
  <si>
    <t>KLASA: 400-01/24-01/06; URBROJ: 2182-4-4-03-24-03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</si>
</sst>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 wrapText="1"/>
    </xf>
    <xf numFmtId="3" fontId="19" fillId="5" borderId="4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left" vertical="center" wrapText="1"/>
    </xf>
    <xf numFmtId="3" fontId="19" fillId="5" borderId="3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left" vertical="center" wrapText="1"/>
    </xf>
    <xf numFmtId="0" fontId="0" fillId="0" borderId="3" xfId="0" applyBorder="1"/>
    <xf numFmtId="0" fontId="7" fillId="5" borderId="3" xfId="0" applyFont="1" applyFill="1" applyBorder="1" applyAlignment="1">
      <alignment horizontal="left" vertical="center"/>
    </xf>
    <xf numFmtId="3" fontId="20" fillId="5" borderId="4" xfId="0" applyNumberFormat="1" applyFont="1" applyFill="1" applyBorder="1" applyAlignment="1">
      <alignment horizontal="right"/>
    </xf>
    <xf numFmtId="3" fontId="20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3" fontId="22" fillId="5" borderId="3" xfId="0" applyNumberFormat="1" applyFont="1" applyFill="1" applyBorder="1" applyAlignment="1">
      <alignment horizontal="right"/>
    </xf>
    <xf numFmtId="3" fontId="22" fillId="5" borderId="4" xfId="0" applyNumberFormat="1" applyFont="1" applyFill="1" applyBorder="1" applyAlignment="1">
      <alignment horizontal="right"/>
    </xf>
    <xf numFmtId="0" fontId="21" fillId="0" borderId="0" xfId="0" applyFont="1"/>
    <xf numFmtId="0" fontId="7" fillId="5" borderId="3" xfId="0" applyFont="1" applyFill="1" applyBorder="1" applyAlignment="1">
      <alignment vertical="center" wrapText="1"/>
    </xf>
    <xf numFmtId="3" fontId="19" fillId="5" borderId="3" xfId="0" applyNumberFormat="1" applyFont="1" applyFill="1" applyBorder="1" applyAlignment="1">
      <alignment horizontal="right" wrapText="1"/>
    </xf>
    <xf numFmtId="0" fontId="8" fillId="5" borderId="3" xfId="0" applyFont="1" applyFill="1" applyBorder="1" applyAlignment="1">
      <alignment horizontal="left" vertical="top" wrapText="1"/>
    </xf>
    <xf numFmtId="3" fontId="19" fillId="5" borderId="1" xfId="0" applyNumberFormat="1" applyFont="1" applyFill="1" applyBorder="1" applyAlignment="1">
      <alignment horizontal="right" wrapText="1"/>
    </xf>
    <xf numFmtId="0" fontId="22" fillId="0" borderId="3" xfId="0" applyFont="1" applyBorder="1" applyAlignment="1">
      <alignment wrapText="1"/>
    </xf>
    <xf numFmtId="3" fontId="19" fillId="5" borderId="1" xfId="0" applyNumberFormat="1" applyFont="1" applyFill="1" applyBorder="1" applyAlignment="1">
      <alignment horizontal="right"/>
    </xf>
    <xf numFmtId="0" fontId="22" fillId="5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 indent="1"/>
    </xf>
    <xf numFmtId="0" fontId="19" fillId="5" borderId="2" xfId="0" applyFont="1" applyFill="1" applyBorder="1" applyAlignment="1">
      <alignment horizontal="left" vertical="center" wrapText="1" indent="1"/>
    </xf>
    <xf numFmtId="0" fontId="19" fillId="5" borderId="4" xfId="0" applyFont="1" applyFill="1" applyBorder="1" applyAlignment="1">
      <alignment horizontal="left" vertical="center" wrapText="1" indent="1"/>
    </xf>
    <xf numFmtId="0" fontId="22" fillId="0" borderId="3" xfId="0" applyFont="1" applyBorder="1" applyAlignment="1">
      <alignment horizontal="center" vertical="center"/>
    </xf>
    <xf numFmtId="3" fontId="0" fillId="0" borderId="0" xfId="0" applyNumberFormat="1"/>
    <xf numFmtId="3" fontId="19" fillId="5" borderId="4" xfId="0" applyNumberFormat="1" applyFont="1" applyFill="1" applyBorder="1" applyAlignment="1">
      <alignment horizontal="right" wrapText="1"/>
    </xf>
    <xf numFmtId="0" fontId="9" fillId="0" borderId="0" xfId="0" applyFont="1"/>
    <xf numFmtId="0" fontId="8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3" fontId="6" fillId="2" borderId="3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vertical="center" wrapText="1"/>
    </xf>
    <xf numFmtId="0" fontId="24" fillId="2" borderId="3" xfId="0" applyFont="1" applyFill="1" applyBorder="1" applyAlignment="1">
      <alignment horizontal="left" vertical="center" wrapText="1" indent="1"/>
    </xf>
    <xf numFmtId="0" fontId="1" fillId="0" borderId="0" xfId="0" applyFont="1"/>
    <xf numFmtId="0" fontId="7" fillId="2" borderId="0" xfId="0" applyFont="1" applyFill="1" applyAlignment="1">
      <alignment horizontal="left" vertical="center" wrapText="1" indent="1"/>
    </xf>
    <xf numFmtId="3" fontId="3" fillId="2" borderId="0" xfId="0" applyNumberFormat="1" applyFont="1" applyFill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19" fillId="5" borderId="3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22" fillId="5" borderId="3" xfId="0" applyNumberFormat="1" applyFont="1" applyFill="1" applyBorder="1" applyAlignment="1">
      <alignment horizontal="right"/>
    </xf>
    <xf numFmtId="4" fontId="3" fillId="0" borderId="4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0" fillId="0" borderId="3" xfId="0" applyNumberFormat="1" applyBorder="1"/>
    <xf numFmtId="4" fontId="25" fillId="0" borderId="3" xfId="0" applyNumberFormat="1" applyFont="1" applyBorder="1"/>
    <xf numFmtId="4" fontId="22" fillId="5" borderId="2" xfId="0" applyNumberFormat="1" applyFont="1" applyFill="1" applyBorder="1" applyAlignment="1">
      <alignment horizontal="right"/>
    </xf>
    <xf numFmtId="4" fontId="19" fillId="5" borderId="1" xfId="0" applyNumberFormat="1" applyFont="1" applyFill="1" applyBorder="1" applyAlignment="1">
      <alignment horizontal="right"/>
    </xf>
    <xf numFmtId="4" fontId="19" fillId="5" borderId="2" xfId="0" applyNumberFormat="1" applyFont="1" applyFill="1" applyBorder="1" applyAlignment="1">
      <alignment horizontal="right"/>
    </xf>
    <xf numFmtId="4" fontId="19" fillId="5" borderId="6" xfId="0" applyNumberFormat="1" applyFont="1" applyFill="1" applyBorder="1" applyAlignment="1">
      <alignment horizontal="right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 indent="1"/>
    </xf>
    <xf numFmtId="0" fontId="19" fillId="5" borderId="1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selection activeCell="H11" sqref="H11"/>
    </sheetView>
  </sheetViews>
  <sheetFormatPr defaultRowHeight="14.4" x14ac:dyDescent="0.3"/>
  <cols>
    <col min="5" max="10" width="25.33203125" customWidth="1"/>
  </cols>
  <sheetData>
    <row r="1" spans="1:10" ht="42" customHeight="1" x14ac:dyDescent="0.25">
      <c r="A1" s="127" t="s">
        <v>95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127" t="s">
        <v>17</v>
      </c>
      <c r="B3" s="127"/>
      <c r="C3" s="127"/>
      <c r="D3" s="127"/>
      <c r="E3" s="127"/>
      <c r="F3" s="127"/>
      <c r="G3" s="127"/>
      <c r="H3" s="127"/>
      <c r="I3" s="131"/>
      <c r="J3" s="131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6" x14ac:dyDescent="0.3">
      <c r="A5" s="127" t="s">
        <v>23</v>
      </c>
      <c r="B5" s="128"/>
      <c r="C5" s="128"/>
      <c r="D5" s="128"/>
      <c r="E5" s="128"/>
      <c r="F5" s="128"/>
      <c r="G5" s="128"/>
      <c r="H5" s="128"/>
      <c r="I5" s="128"/>
      <c r="J5" s="12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1"/>
    </row>
    <row r="7" spans="1:10" ht="26.4" x14ac:dyDescent="0.3">
      <c r="A7" s="24"/>
      <c r="B7" s="25"/>
      <c r="C7" s="25"/>
      <c r="D7" s="26"/>
      <c r="E7" s="27"/>
      <c r="F7" s="3" t="s">
        <v>98</v>
      </c>
      <c r="G7" s="3" t="s">
        <v>97</v>
      </c>
      <c r="H7" s="3" t="s">
        <v>94</v>
      </c>
      <c r="I7" s="3" t="s">
        <v>34</v>
      </c>
      <c r="J7" s="3" t="s">
        <v>96</v>
      </c>
    </row>
    <row r="8" spans="1:10" ht="15" x14ac:dyDescent="0.25">
      <c r="A8" s="118" t="s">
        <v>0</v>
      </c>
      <c r="B8" s="117"/>
      <c r="C8" s="117"/>
      <c r="D8" s="117"/>
      <c r="E8" s="132"/>
      <c r="F8" s="98">
        <f>F9+F10</f>
        <v>904873.51</v>
      </c>
      <c r="G8" s="28">
        <f t="shared" ref="G8:J8" si="0">G9+G10</f>
        <v>1063730</v>
      </c>
      <c r="H8" s="28">
        <f t="shared" si="0"/>
        <v>1193810</v>
      </c>
      <c r="I8" s="28">
        <f t="shared" si="0"/>
        <v>1241010</v>
      </c>
      <c r="J8" s="28">
        <f t="shared" si="0"/>
        <v>1246010</v>
      </c>
    </row>
    <row r="9" spans="1:10" ht="15" x14ac:dyDescent="0.25">
      <c r="A9" s="133" t="s">
        <v>28</v>
      </c>
      <c r="B9" s="134"/>
      <c r="C9" s="134"/>
      <c r="D9" s="134"/>
      <c r="E9" s="130"/>
      <c r="F9" s="97">
        <v>904873.51</v>
      </c>
      <c r="G9" s="29">
        <v>1063730</v>
      </c>
      <c r="H9" s="29">
        <v>1193810</v>
      </c>
      <c r="I9" s="29">
        <v>1241010</v>
      </c>
      <c r="J9" s="29">
        <v>1246010</v>
      </c>
    </row>
    <row r="10" spans="1:10" ht="15" x14ac:dyDescent="0.25">
      <c r="A10" s="129" t="s">
        <v>29</v>
      </c>
      <c r="B10" s="130"/>
      <c r="C10" s="130"/>
      <c r="D10" s="130"/>
      <c r="E10" s="130"/>
      <c r="F10" s="29"/>
      <c r="G10" s="29"/>
      <c r="H10" s="29"/>
      <c r="I10" s="29"/>
      <c r="J10" s="29"/>
    </row>
    <row r="11" spans="1:10" ht="15" x14ac:dyDescent="0.25">
      <c r="A11" s="32" t="s">
        <v>1</v>
      </c>
      <c r="B11" s="40"/>
      <c r="C11" s="40"/>
      <c r="D11" s="40"/>
      <c r="E11" s="40"/>
      <c r="F11" s="98">
        <f>F12+F13</f>
        <v>822517.93</v>
      </c>
      <c r="G11" s="28">
        <f t="shared" ref="G11:J11" si="1">G12+G13</f>
        <v>1080972</v>
      </c>
      <c r="H11" s="28">
        <f t="shared" si="1"/>
        <v>1198310</v>
      </c>
      <c r="I11" s="28">
        <f t="shared" si="1"/>
        <v>1241010</v>
      </c>
      <c r="J11" s="28">
        <f t="shared" si="1"/>
        <v>1246010</v>
      </c>
    </row>
    <row r="12" spans="1:10" ht="15" x14ac:dyDescent="0.25">
      <c r="A12" s="135" t="s">
        <v>30</v>
      </c>
      <c r="B12" s="134"/>
      <c r="C12" s="134"/>
      <c r="D12" s="134"/>
      <c r="E12" s="134"/>
      <c r="F12" s="97">
        <v>719499.34000000008</v>
      </c>
      <c r="G12" s="29">
        <v>955862</v>
      </c>
      <c r="H12" s="29">
        <v>1146810</v>
      </c>
      <c r="I12" s="29">
        <v>1204510</v>
      </c>
      <c r="J12" s="41">
        <v>1209510</v>
      </c>
    </row>
    <row r="13" spans="1:10" ht="15" x14ac:dyDescent="0.25">
      <c r="A13" s="129" t="s">
        <v>31</v>
      </c>
      <c r="B13" s="130"/>
      <c r="C13" s="130"/>
      <c r="D13" s="130"/>
      <c r="E13" s="130"/>
      <c r="F13" s="97">
        <v>103018.59</v>
      </c>
      <c r="G13" s="29">
        <v>125110</v>
      </c>
      <c r="H13" s="29">
        <v>51500</v>
      </c>
      <c r="I13" s="29">
        <v>36500</v>
      </c>
      <c r="J13" s="41">
        <v>36500</v>
      </c>
    </row>
    <row r="14" spans="1:10" x14ac:dyDescent="0.3">
      <c r="A14" s="116" t="s">
        <v>49</v>
      </c>
      <c r="B14" s="117"/>
      <c r="C14" s="117"/>
      <c r="D14" s="117"/>
      <c r="E14" s="117"/>
      <c r="F14" s="98">
        <f>F8-F11</f>
        <v>82355.579999999958</v>
      </c>
      <c r="G14" s="28">
        <f t="shared" ref="G14:J14" si="2">G8-G11</f>
        <v>-17242</v>
      </c>
      <c r="H14" s="28">
        <f t="shared" si="2"/>
        <v>-4500</v>
      </c>
      <c r="I14" s="28">
        <f>I8-I11</f>
        <v>0</v>
      </c>
      <c r="J14" s="28">
        <f t="shared" si="2"/>
        <v>0</v>
      </c>
    </row>
    <row r="15" spans="1:10" ht="18" x14ac:dyDescent="0.25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6" x14ac:dyDescent="0.3">
      <c r="A16" s="127" t="s">
        <v>24</v>
      </c>
      <c r="B16" s="128"/>
      <c r="C16" s="128"/>
      <c r="D16" s="128"/>
      <c r="E16" s="128"/>
      <c r="F16" s="128"/>
      <c r="G16" s="128"/>
      <c r="H16" s="128"/>
      <c r="I16" s="128"/>
      <c r="J16" s="128"/>
    </row>
    <row r="17" spans="1:10" ht="18" x14ac:dyDescent="0.25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6.4" x14ac:dyDescent="0.3">
      <c r="A18" s="24"/>
      <c r="B18" s="25"/>
      <c r="C18" s="25"/>
      <c r="D18" s="26"/>
      <c r="E18" s="27"/>
      <c r="F18" s="3" t="s">
        <v>98</v>
      </c>
      <c r="G18" s="3" t="s">
        <v>97</v>
      </c>
      <c r="H18" s="3" t="s">
        <v>94</v>
      </c>
      <c r="I18" s="3" t="s">
        <v>34</v>
      </c>
      <c r="J18" s="3" t="s">
        <v>96</v>
      </c>
    </row>
    <row r="19" spans="1:10" x14ac:dyDescent="0.3">
      <c r="A19" s="129" t="s">
        <v>32</v>
      </c>
      <c r="B19" s="130"/>
      <c r="C19" s="130"/>
      <c r="D19" s="130"/>
      <c r="E19" s="130"/>
      <c r="F19" s="29">
        <v>0</v>
      </c>
      <c r="G19" s="29">
        <v>0</v>
      </c>
      <c r="H19" s="29">
        <v>0</v>
      </c>
      <c r="I19" s="29">
        <v>0</v>
      </c>
      <c r="J19" s="41">
        <v>0</v>
      </c>
    </row>
    <row r="20" spans="1:10" ht="15" x14ac:dyDescent="0.25">
      <c r="A20" s="129" t="s">
        <v>33</v>
      </c>
      <c r="B20" s="130"/>
      <c r="C20" s="130"/>
      <c r="D20" s="130"/>
      <c r="E20" s="130"/>
      <c r="F20" s="97">
        <v>63913.35</v>
      </c>
      <c r="G20" s="29">
        <v>66230</v>
      </c>
      <c r="H20" s="29">
        <v>25500</v>
      </c>
      <c r="I20" s="29"/>
      <c r="J20" s="41"/>
    </row>
    <row r="21" spans="1:10" ht="15" x14ac:dyDescent="0.25">
      <c r="A21" s="116" t="s">
        <v>2</v>
      </c>
      <c r="B21" s="117"/>
      <c r="C21" s="117"/>
      <c r="D21" s="117"/>
      <c r="E21" s="117"/>
      <c r="F21" s="98">
        <f>F19-F20</f>
        <v>-63913.35</v>
      </c>
      <c r="G21" s="28">
        <f t="shared" ref="G21:J21" si="3">G19-G20</f>
        <v>-66230</v>
      </c>
      <c r="H21" s="28">
        <f t="shared" si="3"/>
        <v>-25500</v>
      </c>
      <c r="I21" s="28">
        <f t="shared" si="3"/>
        <v>0</v>
      </c>
      <c r="J21" s="28">
        <f t="shared" si="3"/>
        <v>0</v>
      </c>
    </row>
    <row r="22" spans="1:10" x14ac:dyDescent="0.3">
      <c r="A22" s="116" t="s">
        <v>50</v>
      </c>
      <c r="B22" s="117"/>
      <c r="C22" s="117"/>
      <c r="D22" s="117"/>
      <c r="E22" s="117"/>
      <c r="F22" s="98">
        <f>F14+F21</f>
        <v>18442.22999999996</v>
      </c>
      <c r="G22" s="28">
        <f t="shared" ref="G22:J22" si="4">G14+G21</f>
        <v>-83472</v>
      </c>
      <c r="H22" s="28">
        <f t="shared" si="4"/>
        <v>-30000</v>
      </c>
      <c r="I22" s="28">
        <f t="shared" si="4"/>
        <v>0</v>
      </c>
      <c r="J22" s="28">
        <f t="shared" si="4"/>
        <v>0</v>
      </c>
    </row>
    <row r="23" spans="1:10" ht="18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6" x14ac:dyDescent="0.3">
      <c r="A24" s="127" t="s">
        <v>51</v>
      </c>
      <c r="B24" s="128"/>
      <c r="C24" s="128"/>
      <c r="D24" s="128"/>
      <c r="E24" s="128"/>
      <c r="F24" s="128"/>
      <c r="G24" s="128"/>
      <c r="H24" s="128"/>
      <c r="I24" s="128"/>
      <c r="J24" s="128"/>
    </row>
    <row r="25" spans="1:10" ht="15.75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6.4" x14ac:dyDescent="0.3">
      <c r="A26" s="24"/>
      <c r="B26" s="25"/>
      <c r="C26" s="25"/>
      <c r="D26" s="26"/>
      <c r="E26" s="27"/>
      <c r="F26" s="3" t="s">
        <v>98</v>
      </c>
      <c r="G26" s="3" t="s">
        <v>97</v>
      </c>
      <c r="H26" s="3" t="s">
        <v>94</v>
      </c>
      <c r="I26" s="3" t="s">
        <v>34</v>
      </c>
      <c r="J26" s="3" t="s">
        <v>96</v>
      </c>
    </row>
    <row r="27" spans="1:10" ht="15" customHeight="1" x14ac:dyDescent="0.3">
      <c r="A27" s="122" t="s">
        <v>52</v>
      </c>
      <c r="B27" s="123"/>
      <c r="C27" s="123"/>
      <c r="D27" s="123"/>
      <c r="E27" s="124"/>
      <c r="F27" s="99">
        <v>65029.98</v>
      </c>
      <c r="G27" s="42">
        <v>83472</v>
      </c>
      <c r="H27" s="42">
        <v>30000</v>
      </c>
      <c r="I27" s="42">
        <v>0</v>
      </c>
      <c r="J27" s="43">
        <v>0</v>
      </c>
    </row>
    <row r="28" spans="1:10" ht="15" customHeight="1" x14ac:dyDescent="0.3">
      <c r="A28" s="116" t="s">
        <v>53</v>
      </c>
      <c r="B28" s="117"/>
      <c r="C28" s="117"/>
      <c r="D28" s="117"/>
      <c r="E28" s="117"/>
      <c r="F28" s="100">
        <f>F22+F27</f>
        <v>83472.209999999963</v>
      </c>
      <c r="G28" s="44">
        <f t="shared" ref="G28:J28" si="5">G22+G27</f>
        <v>0</v>
      </c>
      <c r="H28" s="44">
        <f t="shared" si="5"/>
        <v>0</v>
      </c>
      <c r="I28" s="44">
        <f t="shared" si="5"/>
        <v>0</v>
      </c>
      <c r="J28" s="45">
        <f t="shared" si="5"/>
        <v>0</v>
      </c>
    </row>
    <row r="29" spans="1:10" ht="45" customHeight="1" x14ac:dyDescent="0.3">
      <c r="A29" s="118" t="s">
        <v>54</v>
      </c>
      <c r="B29" s="119"/>
      <c r="C29" s="119"/>
      <c r="D29" s="119"/>
      <c r="E29" s="120"/>
      <c r="F29" s="44">
        <f>F14+F21+F27-F28</f>
        <v>0</v>
      </c>
      <c r="G29" s="44">
        <f t="shared" ref="G29:J29" si="6">G14+G21+G27-G28</f>
        <v>0</v>
      </c>
      <c r="H29" s="44">
        <f t="shared" si="6"/>
        <v>0</v>
      </c>
      <c r="I29" s="44">
        <f t="shared" si="6"/>
        <v>0</v>
      </c>
      <c r="J29" s="45">
        <f t="shared" si="6"/>
        <v>0</v>
      </c>
    </row>
    <row r="30" spans="1:10" ht="15.6" x14ac:dyDescent="0.3">
      <c r="A30" s="46"/>
      <c r="B30" s="47"/>
      <c r="C30" s="47"/>
      <c r="D30" s="47"/>
      <c r="E30" s="47"/>
      <c r="F30" s="47"/>
      <c r="G30" s="47"/>
      <c r="H30" s="47"/>
      <c r="I30" s="47"/>
      <c r="J30" s="47"/>
    </row>
    <row r="31" spans="1:10" ht="15.6" x14ac:dyDescent="0.3">
      <c r="A31" s="121" t="s">
        <v>48</v>
      </c>
      <c r="B31" s="121"/>
      <c r="C31" s="121"/>
      <c r="D31" s="121"/>
      <c r="E31" s="121"/>
      <c r="F31" s="121"/>
      <c r="G31" s="121"/>
      <c r="H31" s="121"/>
      <c r="I31" s="121"/>
      <c r="J31" s="121"/>
    </row>
    <row r="32" spans="1:10" ht="17.399999999999999" x14ac:dyDescent="0.3">
      <c r="A32" s="48"/>
      <c r="B32" s="49"/>
      <c r="C32" s="49"/>
      <c r="D32" s="49"/>
      <c r="E32" s="49"/>
      <c r="F32" s="49"/>
      <c r="G32" s="49"/>
      <c r="H32" s="50"/>
      <c r="I32" s="50"/>
      <c r="J32" s="50"/>
    </row>
    <row r="33" spans="1:10" ht="26.4" x14ac:dyDescent="0.3">
      <c r="A33" s="51"/>
      <c r="B33" s="52"/>
      <c r="C33" s="52"/>
      <c r="D33" s="53"/>
      <c r="E33" s="54"/>
      <c r="F33" s="3" t="s">
        <v>98</v>
      </c>
      <c r="G33" s="3" t="s">
        <v>97</v>
      </c>
      <c r="H33" s="55" t="s">
        <v>94</v>
      </c>
      <c r="I33" s="3" t="s">
        <v>34</v>
      </c>
      <c r="J33" s="3" t="s">
        <v>96</v>
      </c>
    </row>
    <row r="34" spans="1:10" x14ac:dyDescent="0.3">
      <c r="A34" s="122" t="s">
        <v>52</v>
      </c>
      <c r="B34" s="123"/>
      <c r="C34" s="123"/>
      <c r="D34" s="123"/>
      <c r="E34" s="124"/>
      <c r="F34" s="42">
        <v>0</v>
      </c>
      <c r="G34" s="42">
        <f>F37</f>
        <v>0</v>
      </c>
      <c r="H34" s="42">
        <f>G37</f>
        <v>0</v>
      </c>
      <c r="I34" s="42">
        <f>H37</f>
        <v>0</v>
      </c>
      <c r="J34" s="43">
        <f>I37</f>
        <v>0</v>
      </c>
    </row>
    <row r="35" spans="1:10" ht="28.5" customHeight="1" x14ac:dyDescent="0.3">
      <c r="A35" s="122" t="s">
        <v>55</v>
      </c>
      <c r="B35" s="123"/>
      <c r="C35" s="123"/>
      <c r="D35" s="123"/>
      <c r="E35" s="124"/>
      <c r="F35" s="42">
        <v>0</v>
      </c>
      <c r="G35" s="42">
        <v>0</v>
      </c>
      <c r="H35" s="42">
        <v>0</v>
      </c>
      <c r="I35" s="42">
        <v>0</v>
      </c>
      <c r="J35" s="43">
        <v>0</v>
      </c>
    </row>
    <row r="36" spans="1:10" x14ac:dyDescent="0.3">
      <c r="A36" s="122" t="s">
        <v>56</v>
      </c>
      <c r="B36" s="125"/>
      <c r="C36" s="125"/>
      <c r="D36" s="125"/>
      <c r="E36" s="126"/>
      <c r="F36" s="42">
        <v>0</v>
      </c>
      <c r="G36" s="42">
        <v>0</v>
      </c>
      <c r="H36" s="42">
        <v>0</v>
      </c>
      <c r="I36" s="42">
        <v>0</v>
      </c>
      <c r="J36" s="43">
        <v>0</v>
      </c>
    </row>
    <row r="37" spans="1:10" ht="15" customHeight="1" x14ac:dyDescent="0.3">
      <c r="A37" s="116" t="s">
        <v>53</v>
      </c>
      <c r="B37" s="117"/>
      <c r="C37" s="117"/>
      <c r="D37" s="117"/>
      <c r="E37" s="117"/>
      <c r="F37" s="30">
        <f>F34-F35+F36</f>
        <v>0</v>
      </c>
      <c r="G37" s="30">
        <f t="shared" ref="G37:J37" si="7">G34-G35+G36</f>
        <v>0</v>
      </c>
      <c r="H37" s="30">
        <f t="shared" si="7"/>
        <v>0</v>
      </c>
      <c r="I37" s="30">
        <f t="shared" si="7"/>
        <v>0</v>
      </c>
      <c r="J37" s="56">
        <f t="shared" si="7"/>
        <v>0</v>
      </c>
    </row>
    <row r="38" spans="1:10" ht="17.25" customHeight="1" x14ac:dyDescent="0.3"/>
    <row r="39" spans="1:10" ht="9" customHeight="1" x14ac:dyDescent="0.3"/>
  </sheetData>
  <mergeCells count="23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1:E21"/>
    <mergeCell ref="A22:E22"/>
    <mergeCell ref="A24:J24"/>
    <mergeCell ref="A27:E27"/>
    <mergeCell ref="A28:E28"/>
    <mergeCell ref="A37:E37"/>
    <mergeCell ref="A29:E29"/>
    <mergeCell ref="A31:J31"/>
    <mergeCell ref="A34:E34"/>
    <mergeCell ref="A35:E35"/>
    <mergeCell ref="A36:E36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opLeftCell="A4" workbookViewId="0">
      <selection activeCell="F28" sqref="F28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10" ht="42" customHeight="1" x14ac:dyDescent="0.25">
      <c r="A1" s="127" t="s">
        <v>95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127" t="s">
        <v>17</v>
      </c>
      <c r="B3" s="127"/>
      <c r="C3" s="127"/>
      <c r="D3" s="127"/>
      <c r="E3" s="127"/>
      <c r="F3" s="127"/>
      <c r="G3" s="127"/>
      <c r="H3" s="127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127" t="s">
        <v>4</v>
      </c>
      <c r="B5" s="127"/>
      <c r="C5" s="127"/>
      <c r="D5" s="127"/>
      <c r="E5" s="127"/>
      <c r="F5" s="127"/>
      <c r="G5" s="127"/>
      <c r="H5" s="127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127" t="s">
        <v>35</v>
      </c>
      <c r="B7" s="127"/>
      <c r="C7" s="127"/>
      <c r="D7" s="127"/>
      <c r="E7" s="127"/>
      <c r="F7" s="127"/>
      <c r="G7" s="127"/>
      <c r="H7" s="127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6.4" x14ac:dyDescent="0.3">
      <c r="A9" s="18" t="s">
        <v>5</v>
      </c>
      <c r="B9" s="17" t="s">
        <v>6</v>
      </c>
      <c r="C9" s="17" t="s">
        <v>3</v>
      </c>
      <c r="D9" s="17" t="str">
        <f>SAŽETAK!F18</f>
        <v>Izvršenje 2023.</v>
      </c>
      <c r="E9" s="18" t="str">
        <f>SAŽETAK!G18</f>
        <v>Plan 2024.</v>
      </c>
      <c r="F9" s="18" t="str">
        <f>SAŽETAK!H18</f>
        <v>Proračun za 2025.</v>
      </c>
      <c r="G9" s="18" t="str">
        <f>SAŽETAK!I18</f>
        <v>Projekcija proračuna
za 2026.</v>
      </c>
      <c r="H9" s="18" t="str">
        <f>SAŽETAK!J18</f>
        <v>Projekcija proračuna
za 2027.</v>
      </c>
    </row>
    <row r="10" spans="1:10" ht="16.5" customHeight="1" x14ac:dyDescent="0.25">
      <c r="A10" s="34"/>
      <c r="B10" s="35"/>
      <c r="C10" s="33" t="s">
        <v>0</v>
      </c>
      <c r="D10" s="102">
        <f>SUM(D11,D18)</f>
        <v>969903.49</v>
      </c>
      <c r="E10" s="90">
        <f>SUM(E11,E18)</f>
        <v>1147202</v>
      </c>
      <c r="F10" s="92">
        <f>SUM(F11,F18)</f>
        <v>1223810</v>
      </c>
      <c r="G10" s="92">
        <f>SUM(G11,G18)</f>
        <v>1241010</v>
      </c>
      <c r="H10" s="92">
        <f>SUM(H11,H18)</f>
        <v>1246010</v>
      </c>
    </row>
    <row r="11" spans="1:10" ht="16.5" customHeight="1" x14ac:dyDescent="0.25">
      <c r="A11" s="57">
        <v>6</v>
      </c>
      <c r="B11" s="57"/>
      <c r="C11" s="57" t="s">
        <v>7</v>
      </c>
      <c r="D11" s="102">
        <f>SUM(D12,D13,D14,D15)</f>
        <v>904873.51</v>
      </c>
      <c r="E11" s="69">
        <f>SUM(E12:E15)</f>
        <v>1063730</v>
      </c>
      <c r="F11" s="69">
        <f>SUM(F12:F15)</f>
        <v>1193810</v>
      </c>
      <c r="G11" s="69">
        <f>SUM(G12,G13,G14,G15)</f>
        <v>1241010</v>
      </c>
      <c r="H11" s="69">
        <f>SUM(H12,H13,H14,H15)</f>
        <v>1246010</v>
      </c>
    </row>
    <row r="12" spans="1:10" ht="39" customHeight="1" x14ac:dyDescent="0.3">
      <c r="A12" s="59"/>
      <c r="B12" s="59">
        <v>63</v>
      </c>
      <c r="C12" s="59" t="s">
        <v>57</v>
      </c>
      <c r="D12" s="101">
        <v>126759.42000000001</v>
      </c>
      <c r="E12" s="60">
        <v>115000</v>
      </c>
      <c r="F12" s="60">
        <v>54000</v>
      </c>
      <c r="G12" s="60">
        <v>54000</v>
      </c>
      <c r="H12" s="60">
        <v>54000</v>
      </c>
    </row>
    <row r="13" spans="1:10" ht="15" x14ac:dyDescent="0.25">
      <c r="A13" s="57"/>
      <c r="B13" s="59">
        <v>64</v>
      </c>
      <c r="C13" s="59" t="s">
        <v>59</v>
      </c>
      <c r="D13" s="101">
        <v>0.06</v>
      </c>
      <c r="E13" s="60">
        <v>13</v>
      </c>
      <c r="F13" s="60">
        <v>10</v>
      </c>
      <c r="G13" s="60">
        <v>10</v>
      </c>
      <c r="H13" s="60">
        <v>10</v>
      </c>
    </row>
    <row r="14" spans="1:10" ht="26.4" x14ac:dyDescent="0.3">
      <c r="A14" s="63"/>
      <c r="B14" s="63">
        <v>66</v>
      </c>
      <c r="C14" s="59" t="s">
        <v>76</v>
      </c>
      <c r="D14" s="101">
        <v>18198.43</v>
      </c>
      <c r="E14" s="60">
        <v>19742</v>
      </c>
      <c r="F14" s="60">
        <v>20500</v>
      </c>
      <c r="G14" s="60">
        <v>20500</v>
      </c>
      <c r="H14" s="60">
        <v>20500</v>
      </c>
    </row>
    <row r="15" spans="1:10" ht="39.6" x14ac:dyDescent="0.3">
      <c r="A15" s="63"/>
      <c r="B15" s="63">
        <v>67</v>
      </c>
      <c r="C15" s="59" t="s">
        <v>25</v>
      </c>
      <c r="D15" s="101">
        <v>759915.6</v>
      </c>
      <c r="E15" s="60">
        <v>928975</v>
      </c>
      <c r="F15" s="60">
        <v>1119300</v>
      </c>
      <c r="G15" s="60">
        <v>1166500</v>
      </c>
      <c r="H15" s="60">
        <v>1171500</v>
      </c>
    </row>
    <row r="16" spans="1:10" ht="15" x14ac:dyDescent="0.25">
      <c r="A16" s="63"/>
      <c r="B16" s="63"/>
      <c r="C16" s="61"/>
      <c r="D16" s="60"/>
      <c r="E16" s="60"/>
      <c r="F16" s="60"/>
      <c r="G16" s="60"/>
      <c r="H16" s="60"/>
    </row>
    <row r="17" spans="1:8" ht="15" x14ac:dyDescent="0.25">
      <c r="A17" s="63"/>
      <c r="B17" s="63"/>
      <c r="C17" s="61"/>
      <c r="D17" s="65"/>
      <c r="E17" s="64"/>
      <c r="F17" s="65"/>
      <c r="G17" s="65"/>
      <c r="H17" s="65"/>
    </row>
    <row r="18" spans="1:8" ht="26.4" x14ac:dyDescent="0.3">
      <c r="A18" s="13">
        <v>9</v>
      </c>
      <c r="B18" s="13"/>
      <c r="C18" s="22" t="s">
        <v>78</v>
      </c>
      <c r="D18" s="103">
        <v>65029.979999999996</v>
      </c>
      <c r="E18" s="89">
        <v>83472</v>
      </c>
      <c r="F18" s="68">
        <v>30000</v>
      </c>
      <c r="G18" s="68">
        <v>0</v>
      </c>
      <c r="H18" s="68">
        <v>0</v>
      </c>
    </row>
    <row r="21" spans="1:8" ht="15.75" x14ac:dyDescent="0.25">
      <c r="A21" s="127" t="s">
        <v>36</v>
      </c>
      <c r="B21" s="127"/>
      <c r="C21" s="127"/>
      <c r="D21" s="127"/>
      <c r="E21" s="127"/>
      <c r="F21" s="127"/>
      <c r="G21" s="127"/>
      <c r="H21" s="127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6.4" x14ac:dyDescent="0.3">
      <c r="A23" s="18" t="s">
        <v>5</v>
      </c>
      <c r="B23" s="17" t="s">
        <v>6</v>
      </c>
      <c r="C23" s="17" t="s">
        <v>8</v>
      </c>
      <c r="D23" s="17" t="str">
        <f>SAŽETAK!F18</f>
        <v>Izvršenje 2023.</v>
      </c>
      <c r="E23" s="18" t="str">
        <f>SAŽETAK!G18</f>
        <v>Plan 2024.</v>
      </c>
      <c r="F23" s="18" t="str">
        <f>SAŽETAK!H18</f>
        <v>Proračun za 2025.</v>
      </c>
      <c r="G23" s="18" t="str">
        <f>SAŽETAK!I18</f>
        <v>Projekcija proračuna
za 2026.</v>
      </c>
      <c r="H23" s="18" t="str">
        <f>SAŽETAK!J18</f>
        <v>Projekcija proračuna
za 2027.</v>
      </c>
    </row>
    <row r="24" spans="1:8" ht="15" x14ac:dyDescent="0.25">
      <c r="A24" s="34"/>
      <c r="B24" s="35"/>
      <c r="C24" s="33" t="s">
        <v>1</v>
      </c>
      <c r="D24" s="102">
        <f>SUM(D25,D29)</f>
        <v>822517.93</v>
      </c>
      <c r="E24" s="92">
        <f>SUM(E25,E29)</f>
        <v>1080972</v>
      </c>
      <c r="F24" s="92">
        <f>SUM(F25,F29)</f>
        <v>1198310</v>
      </c>
      <c r="G24" s="92">
        <f>SUM(G25,G29)</f>
        <v>1241010</v>
      </c>
      <c r="H24" s="92">
        <f>SUM(H25,H29)</f>
        <v>1246010</v>
      </c>
    </row>
    <row r="25" spans="1:8" s="94" customFormat="1" ht="15.75" customHeight="1" x14ac:dyDescent="0.25">
      <c r="A25" s="57">
        <v>3</v>
      </c>
      <c r="B25" s="57"/>
      <c r="C25" s="57" t="s">
        <v>9</v>
      </c>
      <c r="D25" s="103">
        <f>SUM(D26:D28)</f>
        <v>719499.34000000008</v>
      </c>
      <c r="E25" s="68">
        <f>SUM(E26:E28)</f>
        <v>955862</v>
      </c>
      <c r="F25" s="68">
        <f>SUM(F26:F28)</f>
        <v>1146810</v>
      </c>
      <c r="G25" s="68">
        <f>SUM(G26:G28)</f>
        <v>1204510</v>
      </c>
      <c r="H25" s="68">
        <f>SUM(H26:H28)</f>
        <v>1209510</v>
      </c>
    </row>
    <row r="26" spans="1:8" ht="15.75" customHeight="1" x14ac:dyDescent="0.25">
      <c r="A26" s="57"/>
      <c r="B26" s="59">
        <v>31</v>
      </c>
      <c r="C26" s="59" t="s">
        <v>10</v>
      </c>
      <c r="D26" s="101">
        <v>611628.21000000008</v>
      </c>
      <c r="E26" s="60">
        <v>760850</v>
      </c>
      <c r="F26" s="58">
        <v>985700</v>
      </c>
      <c r="G26" s="72">
        <v>1060000</v>
      </c>
      <c r="H26" s="72">
        <v>1065000</v>
      </c>
    </row>
    <row r="27" spans="1:8" ht="15" x14ac:dyDescent="0.25">
      <c r="A27" s="63"/>
      <c r="B27" s="63">
        <v>32</v>
      </c>
      <c r="C27" s="63" t="s">
        <v>20</v>
      </c>
      <c r="D27" s="101">
        <v>102705.32</v>
      </c>
      <c r="E27" s="60">
        <v>191647</v>
      </c>
      <c r="F27" s="60">
        <v>159710</v>
      </c>
      <c r="G27" s="60">
        <v>143510</v>
      </c>
      <c r="H27" s="60">
        <v>143510</v>
      </c>
    </row>
    <row r="28" spans="1:8" ht="15" x14ac:dyDescent="0.25">
      <c r="A28" s="63"/>
      <c r="B28" s="63">
        <v>34</v>
      </c>
      <c r="C28" s="59" t="s">
        <v>60</v>
      </c>
      <c r="D28" s="101">
        <v>5165.8099999999995</v>
      </c>
      <c r="E28" s="60">
        <v>3365</v>
      </c>
      <c r="F28" s="60">
        <v>1400</v>
      </c>
      <c r="G28" s="60">
        <v>1000</v>
      </c>
      <c r="H28" s="60">
        <v>1000</v>
      </c>
    </row>
    <row r="29" spans="1:8" s="94" customFormat="1" ht="25.5" x14ac:dyDescent="0.25">
      <c r="A29" s="66">
        <v>4</v>
      </c>
      <c r="B29" s="66"/>
      <c r="C29" s="67" t="s">
        <v>11</v>
      </c>
      <c r="D29" s="103">
        <f>SUM(D30:D31)</f>
        <v>103018.59</v>
      </c>
      <c r="E29" s="68">
        <f>SUM(E30)</f>
        <v>125110</v>
      </c>
      <c r="F29" s="68">
        <f>SUM(F30)</f>
        <v>51500</v>
      </c>
      <c r="G29" s="68">
        <f>SUM(G30,G31)</f>
        <v>36500</v>
      </c>
      <c r="H29" s="68">
        <f>SUM(H30,H31)</f>
        <v>36500</v>
      </c>
    </row>
    <row r="30" spans="1:8" ht="38.25" x14ac:dyDescent="0.25">
      <c r="A30" s="59"/>
      <c r="B30" s="59">
        <v>42</v>
      </c>
      <c r="C30" s="71" t="s">
        <v>26</v>
      </c>
      <c r="D30" s="101">
        <v>103018.59</v>
      </c>
      <c r="E30" s="60">
        <v>125110</v>
      </c>
      <c r="F30" s="60">
        <v>51500</v>
      </c>
      <c r="G30" s="60">
        <v>36500</v>
      </c>
      <c r="H30" s="60">
        <v>36500</v>
      </c>
    </row>
    <row r="31" spans="1:8" ht="25.5" customHeight="1" x14ac:dyDescent="0.3">
      <c r="A31" s="59"/>
      <c r="B31" s="59"/>
      <c r="C31" s="73"/>
      <c r="D31" s="60"/>
      <c r="E31" s="58"/>
      <c r="F31" s="60"/>
      <c r="G31" s="74"/>
      <c r="H31" s="72"/>
    </row>
    <row r="33" spans="5:5" x14ac:dyDescent="0.3">
      <c r="E33" s="83"/>
    </row>
    <row r="34" spans="5:5" x14ac:dyDescent="0.3">
      <c r="E34" s="83"/>
    </row>
  </sheetData>
  <mergeCells count="5">
    <mergeCell ref="A21:H21"/>
    <mergeCell ref="A3:H3"/>
    <mergeCell ref="A5:H5"/>
    <mergeCell ref="A7:H7"/>
    <mergeCell ref="A1:J1"/>
  </mergeCells>
  <pageMargins left="0.7" right="0.7" top="0.75" bottom="0.75" header="0.3" footer="0.3"/>
  <pageSetup paperSize="9" scale="70" orientation="landscape" r:id="rId1"/>
  <ignoredErrors>
    <ignoredError sqref="D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opLeftCell="A7" workbookViewId="0">
      <selection activeCell="D31" sqref="D31"/>
    </sheetView>
  </sheetViews>
  <sheetFormatPr defaultRowHeight="14.4" x14ac:dyDescent="0.3"/>
  <cols>
    <col min="1" max="6" width="25.33203125" customWidth="1"/>
  </cols>
  <sheetData>
    <row r="1" spans="1:10" ht="42" customHeight="1" x14ac:dyDescent="0.25">
      <c r="A1" s="127" t="s">
        <v>95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3">
      <c r="A3" s="127" t="s">
        <v>17</v>
      </c>
      <c r="B3" s="127"/>
      <c r="C3" s="127"/>
      <c r="D3" s="127"/>
      <c r="E3" s="127"/>
      <c r="F3" s="127"/>
    </row>
    <row r="4" spans="1:10" ht="18" x14ac:dyDescent="0.25">
      <c r="B4" s="4"/>
      <c r="C4" s="4"/>
      <c r="D4" s="4"/>
      <c r="E4" s="5"/>
      <c r="F4" s="5"/>
    </row>
    <row r="5" spans="1:10" ht="18" customHeight="1" x14ac:dyDescent="0.3">
      <c r="A5" s="127" t="s">
        <v>4</v>
      </c>
      <c r="B5" s="127"/>
      <c r="C5" s="127"/>
      <c r="D5" s="127"/>
      <c r="E5" s="127"/>
      <c r="F5" s="127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127" t="s">
        <v>37</v>
      </c>
      <c r="B7" s="127"/>
      <c r="C7" s="127"/>
      <c r="D7" s="127"/>
      <c r="E7" s="127"/>
      <c r="F7" s="127"/>
    </row>
    <row r="8" spans="1:10" ht="18" x14ac:dyDescent="0.25">
      <c r="A8" s="4"/>
      <c r="B8" s="4"/>
      <c r="C8" s="4"/>
      <c r="D8" s="4"/>
      <c r="E8" s="5"/>
      <c r="F8" s="5"/>
    </row>
    <row r="9" spans="1:10" ht="26.4" x14ac:dyDescent="0.3">
      <c r="A9" s="18" t="s">
        <v>39</v>
      </c>
      <c r="B9" s="17" t="str">
        <f>SAŽETAK!F18</f>
        <v>Izvršenje 2023.</v>
      </c>
      <c r="C9" s="18" t="str">
        <f>SAŽETAK!G18</f>
        <v>Plan 2024.</v>
      </c>
      <c r="D9" s="18" t="str">
        <f>SAŽETAK!H18</f>
        <v>Proračun za 2025.</v>
      </c>
      <c r="E9" s="18" t="str">
        <f>SAŽETAK!I18</f>
        <v>Projekcija proračuna
za 2026.</v>
      </c>
      <c r="F9" s="18" t="str">
        <f>SAŽETAK!J18</f>
        <v>Projekcija proračuna
za 2027.</v>
      </c>
    </row>
    <row r="10" spans="1:10" ht="15" x14ac:dyDescent="0.25">
      <c r="A10" s="36" t="s">
        <v>0</v>
      </c>
      <c r="B10" s="102">
        <f>SUM(B11,B13,B16,B19,B21)</f>
        <v>969903.49</v>
      </c>
      <c r="C10" s="92">
        <f>SUM(C11,C13,C16,C19,C21)</f>
        <v>1147202</v>
      </c>
      <c r="D10" s="92">
        <f>SUM(D11,D13,D16,D19,D21)</f>
        <v>1223810</v>
      </c>
      <c r="E10" s="92">
        <f>SUM(E11,E13,E16,E19)</f>
        <v>1241010</v>
      </c>
      <c r="F10" s="92">
        <f>SUM(F11,F13,F16,F19)</f>
        <v>1246010</v>
      </c>
    </row>
    <row r="11" spans="1:10" x14ac:dyDescent="0.3">
      <c r="A11" s="22" t="s">
        <v>77</v>
      </c>
      <c r="B11" s="109">
        <f>SUM(B12)</f>
        <v>759915.6</v>
      </c>
      <c r="C11" s="92">
        <f>SUM(C12)</f>
        <v>928975</v>
      </c>
      <c r="D11" s="92">
        <f>SUM(D12)</f>
        <v>1119300</v>
      </c>
      <c r="E11" s="92">
        <f>SUM(E12)</f>
        <v>1166500</v>
      </c>
      <c r="F11" s="92">
        <f>SUM(F12)</f>
        <v>1171500</v>
      </c>
    </row>
    <row r="12" spans="1:10" x14ac:dyDescent="0.3">
      <c r="A12" s="12" t="s">
        <v>82</v>
      </c>
      <c r="B12" s="111">
        <v>759915.6</v>
      </c>
      <c r="C12" s="9">
        <v>928975</v>
      </c>
      <c r="D12" s="60">
        <v>1119300</v>
      </c>
      <c r="E12" s="60">
        <v>1166500</v>
      </c>
      <c r="F12" s="60">
        <v>1171500</v>
      </c>
    </row>
    <row r="13" spans="1:10" x14ac:dyDescent="0.3">
      <c r="A13" s="11" t="s">
        <v>89</v>
      </c>
      <c r="B13" s="106">
        <f>SUM(B14:B15)</f>
        <v>126759.42000000001</v>
      </c>
      <c r="C13" s="89">
        <f>SUM(C14:C15)</f>
        <v>115000</v>
      </c>
      <c r="D13" s="89">
        <f>SUM(D14:D15)</f>
        <v>54000</v>
      </c>
      <c r="E13" s="89">
        <f>SUM(E15)</f>
        <v>54000</v>
      </c>
      <c r="F13" s="89">
        <f>SUM(F15)</f>
        <v>54000</v>
      </c>
    </row>
    <row r="14" spans="1:10" ht="26.4" x14ac:dyDescent="0.3">
      <c r="A14" s="86" t="s">
        <v>87</v>
      </c>
      <c r="B14" s="111">
        <v>82757.740000000005</v>
      </c>
      <c r="C14" s="9">
        <v>0</v>
      </c>
      <c r="D14" s="9"/>
      <c r="E14" s="9"/>
      <c r="F14" s="9"/>
    </row>
    <row r="15" spans="1:10" ht="26.4" x14ac:dyDescent="0.3">
      <c r="A15" s="86" t="s">
        <v>88</v>
      </c>
      <c r="B15" s="111">
        <v>44001.68</v>
      </c>
      <c r="C15" s="9">
        <v>115000</v>
      </c>
      <c r="D15" s="60">
        <v>54000</v>
      </c>
      <c r="E15" s="60">
        <v>54000</v>
      </c>
      <c r="F15" s="60">
        <v>54000</v>
      </c>
    </row>
    <row r="16" spans="1:10" ht="15" x14ac:dyDescent="0.25">
      <c r="A16" s="11" t="s">
        <v>79</v>
      </c>
      <c r="B16" s="108">
        <f>SUM(B17:B18)</f>
        <v>14698.49</v>
      </c>
      <c r="C16" s="89">
        <f>SUM(C17:C18)</f>
        <v>16000</v>
      </c>
      <c r="D16" s="89">
        <f>SUM(D17:D18)</f>
        <v>20010</v>
      </c>
      <c r="E16" s="89">
        <f>SUM(E17:E18)</f>
        <v>20010</v>
      </c>
      <c r="F16" s="89">
        <f>SUM(F17:F18)</f>
        <v>20010</v>
      </c>
    </row>
    <row r="17" spans="1:6" ht="15" x14ac:dyDescent="0.25">
      <c r="A17" s="86" t="s">
        <v>80</v>
      </c>
      <c r="B17" s="107">
        <v>14698.43</v>
      </c>
      <c r="C17" s="9">
        <v>15987</v>
      </c>
      <c r="D17" s="9">
        <v>20000</v>
      </c>
      <c r="E17" s="9">
        <v>20000</v>
      </c>
      <c r="F17" s="9">
        <v>20000</v>
      </c>
    </row>
    <row r="18" spans="1:6" ht="15" x14ac:dyDescent="0.25">
      <c r="A18" s="16" t="s">
        <v>81</v>
      </c>
      <c r="B18" s="110">
        <v>0.06</v>
      </c>
      <c r="C18" s="9">
        <v>13</v>
      </c>
      <c r="D18" s="9">
        <v>10</v>
      </c>
      <c r="E18" s="62">
        <v>10</v>
      </c>
      <c r="F18" s="62">
        <v>10</v>
      </c>
    </row>
    <row r="19" spans="1:6" ht="15" x14ac:dyDescent="0.25">
      <c r="A19" s="87" t="s">
        <v>83</v>
      </c>
      <c r="B19" s="106">
        <f>SUM(B20)</f>
        <v>3500</v>
      </c>
      <c r="C19" s="89">
        <f>SUM(C20)</f>
        <v>3755</v>
      </c>
      <c r="D19" s="89">
        <f>SUM(D20)</f>
        <v>500</v>
      </c>
      <c r="E19" s="89">
        <f>SUM(E20)</f>
        <v>500</v>
      </c>
      <c r="F19" s="89">
        <f>SUM(F20)</f>
        <v>500</v>
      </c>
    </row>
    <row r="20" spans="1:6" ht="15" x14ac:dyDescent="0.25">
      <c r="A20" s="86" t="s">
        <v>84</v>
      </c>
      <c r="B20" s="105">
        <v>3500</v>
      </c>
      <c r="C20" s="9">
        <v>3755</v>
      </c>
      <c r="D20" s="9">
        <v>500</v>
      </c>
      <c r="E20" s="9">
        <v>500</v>
      </c>
      <c r="F20" s="9">
        <v>500</v>
      </c>
    </row>
    <row r="21" spans="1:6" x14ac:dyDescent="0.3">
      <c r="A21" s="87" t="s">
        <v>85</v>
      </c>
      <c r="B21" s="106">
        <f>SUM(B22)</f>
        <v>65029.98</v>
      </c>
      <c r="C21" s="89">
        <f>SUM(C22)</f>
        <v>83472</v>
      </c>
      <c r="D21" s="89">
        <f>SUM(D22)</f>
        <v>30000</v>
      </c>
      <c r="E21" s="89">
        <v>0</v>
      </c>
      <c r="F21" s="89">
        <v>0</v>
      </c>
    </row>
    <row r="22" spans="1:6" x14ac:dyDescent="0.3">
      <c r="A22" s="88" t="s">
        <v>86</v>
      </c>
      <c r="B22" s="105">
        <v>65029.98</v>
      </c>
      <c r="C22" s="9">
        <v>83472</v>
      </c>
      <c r="D22" s="9">
        <v>30000</v>
      </c>
      <c r="E22" s="9"/>
      <c r="F22" s="9"/>
    </row>
    <row r="23" spans="1:6" ht="15" x14ac:dyDescent="0.25">
      <c r="A23" s="95"/>
      <c r="B23" s="83"/>
      <c r="C23" s="96"/>
    </row>
    <row r="24" spans="1:6" ht="15.75" customHeight="1" x14ac:dyDescent="0.25">
      <c r="A24" s="127" t="s">
        <v>38</v>
      </c>
      <c r="B24" s="127"/>
      <c r="C24" s="127"/>
      <c r="D24" s="127"/>
      <c r="E24" s="127"/>
      <c r="F24" s="127"/>
    </row>
    <row r="25" spans="1:6" ht="18" x14ac:dyDescent="0.25">
      <c r="A25" s="4"/>
      <c r="B25" s="4"/>
      <c r="C25" s="4"/>
      <c r="D25" s="4"/>
      <c r="E25" s="5"/>
      <c r="F25" s="5"/>
    </row>
    <row r="26" spans="1:6" ht="27" customHeight="1" x14ac:dyDescent="0.3">
      <c r="A26" s="18" t="s">
        <v>39</v>
      </c>
      <c r="B26" s="17" t="str">
        <f>SAŽETAK!F18</f>
        <v>Izvršenje 2023.</v>
      </c>
      <c r="C26" s="18" t="str">
        <f>SAŽETAK!G18</f>
        <v>Plan 2024.</v>
      </c>
      <c r="D26" s="18" t="str">
        <f>SAŽETAK!H18</f>
        <v>Proračun za 2025.</v>
      </c>
      <c r="E26" s="18" t="str">
        <f>SAŽETAK!I18</f>
        <v>Projekcija proračuna
za 2026.</v>
      </c>
      <c r="F26" s="18" t="str">
        <f>SAŽETAK!J18</f>
        <v>Projekcija proračuna
za 2027.</v>
      </c>
    </row>
    <row r="27" spans="1:6" s="94" customFormat="1" ht="15" x14ac:dyDescent="0.25">
      <c r="A27" s="36" t="s">
        <v>1</v>
      </c>
      <c r="B27" s="106">
        <f>SUM(B28,B30,B33,B36,B40,B38)</f>
        <v>822517.93</v>
      </c>
      <c r="C27" s="89">
        <f>SUM(C28,C30,C33,C36,C38,C40)</f>
        <v>1080972</v>
      </c>
      <c r="D27" s="89">
        <f>SUM(D28,D30,D33,D36,D38,D40)</f>
        <v>1198310</v>
      </c>
      <c r="E27" s="89">
        <f>SUM(E28,E30,E33,E36)</f>
        <v>1241010</v>
      </c>
      <c r="F27" s="89">
        <f>SUM(F28,F30,F33,F36)</f>
        <v>1246010</v>
      </c>
    </row>
    <row r="28" spans="1:6" s="94" customFormat="1" ht="15.75" customHeight="1" x14ac:dyDescent="0.3">
      <c r="A28" s="22" t="s">
        <v>77</v>
      </c>
      <c r="B28" s="106">
        <f>SUM(B29)</f>
        <v>696002.25</v>
      </c>
      <c r="C28" s="89">
        <f>SUM(C29)</f>
        <v>862745</v>
      </c>
      <c r="D28" s="89">
        <f>SUM(D29)</f>
        <v>1093800</v>
      </c>
      <c r="E28" s="89">
        <f>SUM(E29)</f>
        <v>1166500</v>
      </c>
      <c r="F28" s="89">
        <f>SUM(F29)</f>
        <v>1171500</v>
      </c>
    </row>
    <row r="29" spans="1:6" x14ac:dyDescent="0.3">
      <c r="A29" s="12" t="s">
        <v>82</v>
      </c>
      <c r="B29" s="105">
        <v>696002.25</v>
      </c>
      <c r="C29" s="9">
        <v>862745</v>
      </c>
      <c r="D29" s="60">
        <v>1093800</v>
      </c>
      <c r="E29" s="60">
        <v>1166500</v>
      </c>
      <c r="F29" s="60">
        <v>1171500</v>
      </c>
    </row>
    <row r="30" spans="1:6" s="94" customFormat="1" x14ac:dyDescent="0.3">
      <c r="A30" s="11" t="s">
        <v>89</v>
      </c>
      <c r="B30" s="106">
        <f>SUM(B31:B32)</f>
        <v>110137.61</v>
      </c>
      <c r="C30" s="89">
        <f>SUM(C31:C32)</f>
        <v>115000</v>
      </c>
      <c r="D30" s="89">
        <f>SUM(D31:D32)</f>
        <v>54000</v>
      </c>
      <c r="E30" s="89">
        <f>SUM(E31,E32)</f>
        <v>54000</v>
      </c>
      <c r="F30" s="89">
        <f>SUM(F31,F32)</f>
        <v>54000</v>
      </c>
    </row>
    <row r="31" spans="1:6" ht="26.4" x14ac:dyDescent="0.3">
      <c r="A31" s="86" t="s">
        <v>87</v>
      </c>
      <c r="B31" s="105">
        <v>82757.740000000005</v>
      </c>
      <c r="C31" s="9"/>
      <c r="D31" s="9"/>
      <c r="E31" s="9"/>
      <c r="F31" s="9"/>
    </row>
    <row r="32" spans="1:6" ht="26.4" x14ac:dyDescent="0.3">
      <c r="A32" s="86" t="s">
        <v>88</v>
      </c>
      <c r="B32" s="105">
        <v>27379.87</v>
      </c>
      <c r="C32" s="9">
        <v>115000</v>
      </c>
      <c r="D32" s="60">
        <v>54000</v>
      </c>
      <c r="E32" s="9">
        <v>54000</v>
      </c>
      <c r="F32" s="9">
        <v>54000</v>
      </c>
    </row>
    <row r="33" spans="1:6" s="94" customFormat="1" ht="15" x14ac:dyDescent="0.25">
      <c r="A33" s="11" t="s">
        <v>79</v>
      </c>
      <c r="B33" s="106">
        <f>SUM(B34:B35)</f>
        <v>3178.8</v>
      </c>
      <c r="C33" s="89">
        <f>SUM(C34:C35)</f>
        <v>16000</v>
      </c>
      <c r="D33" s="89">
        <f>SUM(D34:D35)</f>
        <v>20010</v>
      </c>
      <c r="E33" s="89">
        <f>SUM(E34:E35)</f>
        <v>20010</v>
      </c>
      <c r="F33" s="89">
        <f>SUM(F34:F35)</f>
        <v>20010</v>
      </c>
    </row>
    <row r="34" spans="1:6" ht="15" x14ac:dyDescent="0.25">
      <c r="A34" s="86" t="s">
        <v>80</v>
      </c>
      <c r="B34" s="105">
        <v>3178.8</v>
      </c>
      <c r="C34" s="9">
        <v>15987</v>
      </c>
      <c r="D34" s="9">
        <v>20000</v>
      </c>
      <c r="E34" s="9">
        <v>20000</v>
      </c>
      <c r="F34" s="9">
        <v>20000</v>
      </c>
    </row>
    <row r="35" spans="1:6" ht="15" x14ac:dyDescent="0.25">
      <c r="A35" s="16" t="s">
        <v>90</v>
      </c>
      <c r="B35" s="105">
        <v>0</v>
      </c>
      <c r="C35" s="9">
        <v>13</v>
      </c>
      <c r="D35" s="9">
        <v>10</v>
      </c>
      <c r="E35" s="9">
        <v>10</v>
      </c>
      <c r="F35" s="9">
        <v>10</v>
      </c>
    </row>
    <row r="36" spans="1:6" s="94" customFormat="1" ht="15" x14ac:dyDescent="0.25">
      <c r="A36" s="87" t="s">
        <v>83</v>
      </c>
      <c r="B36" s="106">
        <f>SUM(B37)</f>
        <v>664</v>
      </c>
      <c r="C36" s="89">
        <f>SUM(C37)</f>
        <v>3755</v>
      </c>
      <c r="D36" s="89">
        <f>SUM(D37)</f>
        <v>500</v>
      </c>
      <c r="E36" s="89">
        <f>SUM(E37)</f>
        <v>500</v>
      </c>
      <c r="F36" s="89">
        <f>SUM(F37)</f>
        <v>500</v>
      </c>
    </row>
    <row r="37" spans="1:6" x14ac:dyDescent="0.3">
      <c r="A37" s="86" t="s">
        <v>84</v>
      </c>
      <c r="B37" s="105">
        <v>664</v>
      </c>
      <c r="C37" s="9">
        <v>3755</v>
      </c>
      <c r="D37" s="9">
        <v>500</v>
      </c>
      <c r="E37" s="9">
        <v>500</v>
      </c>
      <c r="F37" s="9">
        <v>500</v>
      </c>
    </row>
    <row r="38" spans="1:6" s="94" customFormat="1" x14ac:dyDescent="0.3">
      <c r="A38" s="93" t="s">
        <v>92</v>
      </c>
      <c r="B38" s="106">
        <f>SUM(B39)</f>
        <v>0</v>
      </c>
      <c r="C38" s="89"/>
      <c r="D38" s="89">
        <f>SUM(D39)</f>
        <v>0</v>
      </c>
      <c r="E38" s="89">
        <v>0</v>
      </c>
      <c r="F38" s="89">
        <v>0</v>
      </c>
    </row>
    <row r="39" spans="1:6" x14ac:dyDescent="0.3">
      <c r="A39" s="86" t="s">
        <v>93</v>
      </c>
      <c r="B39" s="105">
        <v>0</v>
      </c>
      <c r="C39" s="9"/>
      <c r="D39" s="9"/>
      <c r="E39" s="9"/>
      <c r="F39" s="9"/>
    </row>
    <row r="40" spans="1:6" s="94" customFormat="1" x14ac:dyDescent="0.3">
      <c r="A40" s="87" t="s">
        <v>91</v>
      </c>
      <c r="B40" s="106">
        <f>SUM(B41)</f>
        <v>12535.27</v>
      </c>
      <c r="C40" s="89">
        <f>SUM(C41)</f>
        <v>83472</v>
      </c>
      <c r="D40" s="89">
        <f>SUM(D41)</f>
        <v>30000</v>
      </c>
      <c r="E40" s="89">
        <v>0</v>
      </c>
      <c r="F40" s="89">
        <v>0</v>
      </c>
    </row>
    <row r="41" spans="1:6" x14ac:dyDescent="0.3">
      <c r="A41" s="88" t="s">
        <v>86</v>
      </c>
      <c r="B41" s="105">
        <v>12535.27</v>
      </c>
      <c r="C41" s="9">
        <v>83472</v>
      </c>
      <c r="D41" s="9">
        <v>30000</v>
      </c>
      <c r="E41" s="9"/>
      <c r="F41" s="9"/>
    </row>
  </sheetData>
  <mergeCells count="5">
    <mergeCell ref="A3:F3"/>
    <mergeCell ref="A5:F5"/>
    <mergeCell ref="A7:F7"/>
    <mergeCell ref="A24:F24"/>
    <mergeCell ref="A1:J1"/>
  </mergeCells>
  <pageMargins left="0.7" right="0.7" top="0.75" bottom="0.75" header="0.3" footer="0.3"/>
  <pageSetup paperSize="9" scale="66" orientation="landscape" r:id="rId1"/>
  <ignoredErrors>
    <ignoredError sqref="C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C11" sqref="C11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10" ht="42" customHeight="1" x14ac:dyDescent="0.25">
      <c r="A1" s="127" t="s">
        <v>95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6" x14ac:dyDescent="0.3">
      <c r="A3" s="127" t="s">
        <v>17</v>
      </c>
      <c r="B3" s="127"/>
      <c r="C3" s="127"/>
      <c r="D3" s="127"/>
      <c r="E3" s="131"/>
      <c r="F3" s="131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3">
      <c r="A5" s="127" t="s">
        <v>4</v>
      </c>
      <c r="B5" s="128"/>
      <c r="C5" s="128"/>
      <c r="D5" s="128"/>
      <c r="E5" s="128"/>
      <c r="F5" s="128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27" t="s">
        <v>12</v>
      </c>
      <c r="B7" s="136"/>
      <c r="C7" s="136"/>
      <c r="D7" s="136"/>
      <c r="E7" s="136"/>
      <c r="F7" s="136"/>
    </row>
    <row r="8" spans="1:10" ht="18" x14ac:dyDescent="0.25">
      <c r="A8" s="4"/>
      <c r="B8" s="4"/>
      <c r="C8" s="4"/>
      <c r="D8" s="4"/>
      <c r="E8" s="5"/>
      <c r="F8" s="5"/>
    </row>
    <row r="9" spans="1:10" ht="26.4" x14ac:dyDescent="0.3">
      <c r="A9" s="18" t="s">
        <v>39</v>
      </c>
      <c r="B9" s="17" t="str">
        <f>SAŽETAK!F18</f>
        <v>Izvršenje 2023.</v>
      </c>
      <c r="C9" s="18" t="str">
        <f>SAŽETAK!G18</f>
        <v>Plan 2024.</v>
      </c>
      <c r="D9" s="18" t="str">
        <f>SAŽETAK!H18</f>
        <v>Proračun za 2025.</v>
      </c>
      <c r="E9" s="18" t="str">
        <f>SAŽETAK!I18</f>
        <v>Projekcija proračuna
za 2026.</v>
      </c>
      <c r="F9" s="18" t="str">
        <f>SAŽETAK!J18</f>
        <v>Projekcija proračuna
za 2027.</v>
      </c>
    </row>
    <row r="10" spans="1:10" ht="15.75" customHeight="1" x14ac:dyDescent="0.25">
      <c r="A10" s="57" t="s">
        <v>13</v>
      </c>
      <c r="B10" s="106">
        <f t="shared" ref="B10:C10" si="0">SUM(B11)</f>
        <v>822517.93</v>
      </c>
      <c r="C10" s="89">
        <f t="shared" si="0"/>
        <v>1080972</v>
      </c>
      <c r="D10" s="89">
        <f>SUM(D11)</f>
        <v>1198310</v>
      </c>
      <c r="E10" s="89">
        <f>SUM(E11)</f>
        <v>1241010</v>
      </c>
      <c r="F10" s="89">
        <f>SUM(F11)</f>
        <v>1246010</v>
      </c>
    </row>
    <row r="11" spans="1:10" ht="15.75" customHeight="1" x14ac:dyDescent="0.25">
      <c r="A11" s="57" t="s">
        <v>61</v>
      </c>
      <c r="B11" s="105">
        <f t="shared" ref="B11:C11" si="1">SUM(B12)</f>
        <v>822517.93</v>
      </c>
      <c r="C11" s="9">
        <f t="shared" si="1"/>
        <v>1080972</v>
      </c>
      <c r="D11" s="9">
        <f>SUM(D12)</f>
        <v>1198310</v>
      </c>
      <c r="E11" s="9">
        <f t="shared" ref="E11:F11" si="2">SUM(E12)</f>
        <v>1241010</v>
      </c>
      <c r="F11" s="9">
        <f t="shared" si="2"/>
        <v>1246010</v>
      </c>
    </row>
    <row r="12" spans="1:10" x14ac:dyDescent="0.3">
      <c r="A12" s="61" t="s">
        <v>62</v>
      </c>
      <c r="B12" s="104">
        <v>822517.93</v>
      </c>
      <c r="C12" s="60">
        <v>1080972</v>
      </c>
      <c r="D12" s="9">
        <v>1198310</v>
      </c>
      <c r="E12" s="9">
        <v>1241010</v>
      </c>
      <c r="F12" s="9">
        <v>1246010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F12" sqref="E12:F1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10" ht="42" customHeight="1" x14ac:dyDescent="0.25">
      <c r="A1" s="127" t="s">
        <v>95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127" t="s">
        <v>17</v>
      </c>
      <c r="B3" s="127"/>
      <c r="C3" s="127"/>
      <c r="D3" s="127"/>
      <c r="E3" s="127"/>
      <c r="F3" s="127"/>
      <c r="G3" s="127"/>
      <c r="H3" s="127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127" t="s">
        <v>42</v>
      </c>
      <c r="B5" s="127"/>
      <c r="C5" s="127"/>
      <c r="D5" s="127"/>
      <c r="E5" s="127"/>
      <c r="F5" s="127"/>
      <c r="G5" s="127"/>
      <c r="H5" s="127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26.4" x14ac:dyDescent="0.3">
      <c r="A7" s="18" t="s">
        <v>5</v>
      </c>
      <c r="B7" s="17" t="s">
        <v>6</v>
      </c>
      <c r="C7" s="17" t="s">
        <v>27</v>
      </c>
      <c r="D7" s="17" t="str">
        <f>SAŽETAK!F18</f>
        <v>Izvršenje 2023.</v>
      </c>
      <c r="E7" s="18" t="str">
        <f>SAŽETAK!G18</f>
        <v>Plan 2024.</v>
      </c>
      <c r="F7" s="18" t="str">
        <f>SAŽETAK!H18</f>
        <v>Proračun za 2025.</v>
      </c>
      <c r="G7" s="18" t="str">
        <f>SAŽETAK!I18</f>
        <v>Projekcija proračuna
za 2026.</v>
      </c>
      <c r="H7" s="18" t="str">
        <f>SAŽETAK!J18</f>
        <v>Projekcija proračuna
za 2027.</v>
      </c>
    </row>
    <row r="8" spans="1:10" ht="15" x14ac:dyDescent="0.25">
      <c r="A8" s="34"/>
      <c r="B8" s="35"/>
      <c r="C8" s="33" t="s">
        <v>44</v>
      </c>
      <c r="D8" s="90"/>
      <c r="E8" s="34"/>
      <c r="F8" s="92"/>
      <c r="G8" s="34"/>
      <c r="H8" s="34"/>
    </row>
    <row r="9" spans="1:10" ht="26.4" x14ac:dyDescent="0.3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10" x14ac:dyDescent="0.3">
      <c r="A10" s="11"/>
      <c r="B10" s="14">
        <v>84</v>
      </c>
      <c r="C10" s="14" t="s">
        <v>21</v>
      </c>
      <c r="D10" s="8"/>
      <c r="E10" s="9"/>
      <c r="F10" s="9"/>
      <c r="G10" s="9"/>
      <c r="H10" s="9"/>
    </row>
    <row r="11" spans="1:10" ht="15" x14ac:dyDescent="0.25">
      <c r="A11" s="11"/>
      <c r="B11" s="14"/>
      <c r="C11" s="37"/>
      <c r="D11" s="8"/>
      <c r="E11" s="9"/>
      <c r="F11" s="9"/>
      <c r="G11" s="9"/>
      <c r="H11" s="9"/>
    </row>
    <row r="12" spans="1:10" ht="15" x14ac:dyDescent="0.25">
      <c r="A12" s="11"/>
      <c r="B12" s="14"/>
      <c r="C12" s="33" t="s">
        <v>47</v>
      </c>
      <c r="D12" s="108">
        <f>SUM(D13)</f>
        <v>63913.35</v>
      </c>
      <c r="E12" s="89">
        <f>SUM(E13)</f>
        <v>66230</v>
      </c>
      <c r="F12" s="89">
        <f>SUM(F13)</f>
        <v>25500</v>
      </c>
      <c r="G12" s="89"/>
      <c r="H12" s="9"/>
    </row>
    <row r="13" spans="1:10" ht="25.5" x14ac:dyDescent="0.25">
      <c r="A13" s="13">
        <v>5</v>
      </c>
      <c r="B13" s="13"/>
      <c r="C13" s="22" t="s">
        <v>15</v>
      </c>
      <c r="D13" s="107">
        <v>63913.35</v>
      </c>
      <c r="E13" s="9">
        <f>SUM(E14)</f>
        <v>66230</v>
      </c>
      <c r="F13" s="9">
        <f>SUM(F14)</f>
        <v>25500</v>
      </c>
      <c r="G13" s="9"/>
      <c r="H13" s="9"/>
    </row>
    <row r="14" spans="1:10" ht="25.5" x14ac:dyDescent="0.25">
      <c r="A14" s="14"/>
      <c r="B14" s="14">
        <v>54</v>
      </c>
      <c r="C14" s="23" t="s">
        <v>22</v>
      </c>
      <c r="D14" s="107">
        <v>63913.35</v>
      </c>
      <c r="E14" s="9">
        <v>66230</v>
      </c>
      <c r="F14" s="9">
        <v>25500</v>
      </c>
      <c r="G14" s="9"/>
      <c r="H14" s="10"/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D15" sqref="D15"/>
    </sheetView>
  </sheetViews>
  <sheetFormatPr defaultRowHeight="14.4" x14ac:dyDescent="0.3"/>
  <cols>
    <col min="1" max="1" width="42.44140625" customWidth="1"/>
    <col min="2" max="6" width="25.33203125" customWidth="1"/>
  </cols>
  <sheetData>
    <row r="1" spans="1:10" ht="42" customHeight="1" x14ac:dyDescent="0.25">
      <c r="A1" s="127" t="s">
        <v>95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3">
      <c r="A3" s="127" t="s">
        <v>17</v>
      </c>
      <c r="B3" s="127"/>
      <c r="C3" s="127"/>
      <c r="D3" s="127"/>
      <c r="E3" s="127"/>
      <c r="F3" s="127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3">
      <c r="A5" s="127" t="s">
        <v>43</v>
      </c>
      <c r="B5" s="127"/>
      <c r="C5" s="127"/>
      <c r="D5" s="127"/>
      <c r="E5" s="127"/>
      <c r="F5" s="127"/>
    </row>
    <row r="6" spans="1:10" ht="18" x14ac:dyDescent="0.25">
      <c r="A6" s="4"/>
      <c r="B6" s="4"/>
      <c r="C6" s="4"/>
      <c r="D6" s="4"/>
      <c r="E6" s="5"/>
      <c r="F6" s="5"/>
    </row>
    <row r="7" spans="1:10" ht="26.4" x14ac:dyDescent="0.3">
      <c r="A7" s="17" t="s">
        <v>39</v>
      </c>
      <c r="B7" s="17" t="str">
        <f>SAŽETAK!F18</f>
        <v>Izvršenje 2023.</v>
      </c>
      <c r="C7" s="18" t="str">
        <f>SAŽETAK!G18</f>
        <v>Plan 2024.</v>
      </c>
      <c r="D7" s="18" t="str">
        <f>SAŽETAK!H18</f>
        <v>Proračun za 2025.</v>
      </c>
      <c r="E7" s="18" t="str">
        <f>SAŽETAK!I18</f>
        <v>Projekcija proračuna
za 2026.</v>
      </c>
      <c r="F7" s="18" t="str">
        <f>SAŽETAK!J18</f>
        <v>Projekcija proračuna
za 2027.</v>
      </c>
    </row>
    <row r="8" spans="1:10" ht="15" x14ac:dyDescent="0.25">
      <c r="A8" s="11" t="s">
        <v>44</v>
      </c>
      <c r="B8" s="91"/>
      <c r="C8" s="9"/>
      <c r="D8" s="89"/>
      <c r="E8" s="9"/>
      <c r="F8" s="9"/>
    </row>
    <row r="9" spans="1:10" ht="26.4" x14ac:dyDescent="0.3">
      <c r="A9" s="11" t="s">
        <v>45</v>
      </c>
      <c r="B9" s="91"/>
      <c r="C9" s="89"/>
      <c r="D9" s="89"/>
      <c r="E9" s="89"/>
      <c r="F9" s="89"/>
    </row>
    <row r="10" spans="1:10" ht="26.4" x14ac:dyDescent="0.3">
      <c r="A10" s="15" t="s">
        <v>46</v>
      </c>
      <c r="B10" s="8"/>
      <c r="C10" s="9"/>
      <c r="D10" s="9"/>
      <c r="E10" s="9"/>
      <c r="F10" s="9"/>
    </row>
    <row r="11" spans="1:10" ht="15" x14ac:dyDescent="0.25">
      <c r="A11" s="15"/>
      <c r="B11" s="8"/>
      <c r="C11" s="9"/>
      <c r="D11" s="9"/>
      <c r="E11" s="9"/>
      <c r="F11" s="9"/>
    </row>
    <row r="12" spans="1:10" ht="15" x14ac:dyDescent="0.25">
      <c r="A12" s="11" t="s">
        <v>47</v>
      </c>
      <c r="B12" s="108">
        <f>SUM(B13)</f>
        <v>63913.35</v>
      </c>
      <c r="C12" s="89">
        <v>64000</v>
      </c>
      <c r="D12" s="89">
        <f>SUM(D13,D15)</f>
        <v>66230</v>
      </c>
      <c r="E12" s="89"/>
      <c r="F12" s="9"/>
    </row>
    <row r="13" spans="1:10" x14ac:dyDescent="0.3">
      <c r="A13" s="22" t="s">
        <v>40</v>
      </c>
      <c r="B13" s="108">
        <f>SUM(B14)</f>
        <v>63913.35</v>
      </c>
      <c r="C13" s="89">
        <v>64000</v>
      </c>
      <c r="D13" s="89">
        <f>SUM(D14)</f>
        <v>66230</v>
      </c>
      <c r="E13" s="89"/>
      <c r="F13" s="89"/>
    </row>
    <row r="14" spans="1:10" x14ac:dyDescent="0.3">
      <c r="A14" s="12" t="s">
        <v>41</v>
      </c>
      <c r="B14" s="107">
        <v>63913.35</v>
      </c>
      <c r="C14" s="9">
        <v>64000</v>
      </c>
      <c r="D14" s="9">
        <v>66230</v>
      </c>
      <c r="E14" s="9"/>
      <c r="F14" s="10"/>
    </row>
    <row r="15" spans="1:10" s="94" customFormat="1" x14ac:dyDescent="0.3">
      <c r="A15" s="87" t="s">
        <v>91</v>
      </c>
      <c r="B15" s="89"/>
      <c r="C15" s="89"/>
      <c r="D15" s="89"/>
      <c r="E15" s="89"/>
      <c r="F15" s="89"/>
    </row>
    <row r="16" spans="1:10" x14ac:dyDescent="0.3">
      <c r="A16" s="88" t="s">
        <v>86</v>
      </c>
      <c r="B16" s="9"/>
      <c r="C16" s="9"/>
      <c r="D16" s="9"/>
      <c r="E16" s="9"/>
      <c r="F16" s="9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2" workbookViewId="0">
      <selection activeCell="B40" sqref="B40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41.44140625" customWidth="1"/>
    <col min="5" max="9" width="25.33203125" customWidth="1"/>
  </cols>
  <sheetData>
    <row r="1" spans="1:10" ht="42" customHeight="1" x14ac:dyDescent="0.25">
      <c r="A1" s="127" t="s">
        <v>95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0.6" customHeight="1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127" t="s">
        <v>16</v>
      </c>
      <c r="B3" s="128"/>
      <c r="C3" s="128"/>
      <c r="D3" s="128"/>
      <c r="E3" s="128"/>
      <c r="F3" s="128"/>
      <c r="G3" s="128"/>
      <c r="H3" s="128"/>
      <c r="I3" s="128"/>
    </row>
    <row r="4" spans="1:10" ht="3.6" customHeight="1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6.4" x14ac:dyDescent="0.3">
      <c r="A5" s="138" t="s">
        <v>18</v>
      </c>
      <c r="B5" s="139"/>
      <c r="C5" s="140"/>
      <c r="D5" s="17" t="s">
        <v>19</v>
      </c>
      <c r="E5" s="17" t="str">
        <f>SAŽETAK!F18</f>
        <v>Izvršenje 2023.</v>
      </c>
      <c r="F5" s="18" t="str">
        <f>SAŽETAK!G18</f>
        <v>Plan 2024.</v>
      </c>
      <c r="G5" s="18" t="str">
        <f>SAŽETAK!H18</f>
        <v>Proračun za 2025.</v>
      </c>
      <c r="H5" s="18" t="str">
        <f>SAŽETAK!I18</f>
        <v>Projekcija proračuna
za 2026.</v>
      </c>
      <c r="I5" s="18" t="str">
        <f>SAŽETAK!J18</f>
        <v>Projekcija proračuna
za 2027.</v>
      </c>
    </row>
    <row r="6" spans="1:10" ht="27" customHeight="1" x14ac:dyDescent="0.25">
      <c r="A6" s="137" t="s">
        <v>63</v>
      </c>
      <c r="B6" s="137"/>
      <c r="C6" s="137"/>
      <c r="D6" s="75" t="s">
        <v>64</v>
      </c>
      <c r="E6" s="76"/>
      <c r="F6" s="60"/>
      <c r="G6" s="58"/>
      <c r="H6" s="60"/>
      <c r="I6" s="62"/>
    </row>
    <row r="7" spans="1:10" ht="27" customHeight="1" x14ac:dyDescent="0.25">
      <c r="A7" s="137" t="s">
        <v>65</v>
      </c>
      <c r="B7" s="137"/>
      <c r="C7" s="137"/>
      <c r="D7" s="75" t="s">
        <v>66</v>
      </c>
      <c r="E7" s="76"/>
      <c r="F7" s="60"/>
      <c r="G7" s="58"/>
      <c r="H7" s="60"/>
      <c r="I7" s="62"/>
    </row>
    <row r="8" spans="1:10" ht="13.95" customHeight="1" x14ac:dyDescent="0.3">
      <c r="A8" s="141" t="s">
        <v>67</v>
      </c>
      <c r="B8" s="141"/>
      <c r="C8" s="141"/>
      <c r="D8" s="77" t="s">
        <v>68</v>
      </c>
      <c r="E8" s="112">
        <f>SUM(E9,E13,E15)</f>
        <v>759915.6</v>
      </c>
      <c r="F8" s="68">
        <f>SUM(F9,F13,F15)</f>
        <v>928975</v>
      </c>
      <c r="G8" s="69">
        <f>SUM(G9,G13,G15)</f>
        <v>1119300</v>
      </c>
      <c r="H8" s="69">
        <f>SUM(H9,H13,H15)</f>
        <v>1166500</v>
      </c>
      <c r="I8" s="69">
        <f>SUM(I9,I13,I15)</f>
        <v>1171500</v>
      </c>
    </row>
    <row r="9" spans="1:10" ht="15" x14ac:dyDescent="0.25">
      <c r="A9" s="142">
        <v>3</v>
      </c>
      <c r="B9" s="142"/>
      <c r="C9" s="142"/>
      <c r="D9" s="78" t="s">
        <v>9</v>
      </c>
      <c r="E9" s="113">
        <f>SUM(E10:E12)</f>
        <v>690293.25</v>
      </c>
      <c r="F9" s="60">
        <f>SUM(F10:F12)</f>
        <v>857036</v>
      </c>
      <c r="G9" s="58">
        <f>SUM(G10:G12)</f>
        <v>1080300</v>
      </c>
      <c r="H9" s="58">
        <f>SUM(H10:H12)</f>
        <v>1153000</v>
      </c>
      <c r="I9" s="58">
        <f>SUM(I10:I12)</f>
        <v>1158000</v>
      </c>
    </row>
    <row r="10" spans="1:10" ht="15" x14ac:dyDescent="0.25">
      <c r="A10" s="143">
        <v>31</v>
      </c>
      <c r="B10" s="143"/>
      <c r="C10" s="143"/>
      <c r="D10" s="78" t="s">
        <v>10</v>
      </c>
      <c r="E10" s="101">
        <v>611628.21</v>
      </c>
      <c r="F10" s="58">
        <v>760850</v>
      </c>
      <c r="G10" s="58">
        <v>985700</v>
      </c>
      <c r="H10" s="72">
        <v>1060000</v>
      </c>
      <c r="I10" s="72">
        <v>1065000</v>
      </c>
    </row>
    <row r="11" spans="1:10" ht="15" x14ac:dyDescent="0.25">
      <c r="A11" s="143">
        <v>32</v>
      </c>
      <c r="B11" s="143"/>
      <c r="C11" s="143"/>
      <c r="D11" s="78" t="s">
        <v>20</v>
      </c>
      <c r="E11" s="101">
        <v>73499.23</v>
      </c>
      <c r="F11" s="58">
        <v>92821</v>
      </c>
      <c r="G11" s="58">
        <v>93200</v>
      </c>
      <c r="H11" s="72">
        <v>92000</v>
      </c>
      <c r="I11" s="72">
        <v>92000</v>
      </c>
    </row>
    <row r="12" spans="1:10" ht="15" x14ac:dyDescent="0.25">
      <c r="A12" s="79">
        <v>34</v>
      </c>
      <c r="B12" s="80"/>
      <c r="C12" s="81"/>
      <c r="D12" s="78" t="s">
        <v>60</v>
      </c>
      <c r="E12" s="101">
        <v>5165.8099999999995</v>
      </c>
      <c r="F12" s="58">
        <v>3365</v>
      </c>
      <c r="G12" s="58">
        <v>1400</v>
      </c>
      <c r="H12" s="72">
        <v>1000</v>
      </c>
      <c r="I12" s="72">
        <v>1000</v>
      </c>
    </row>
    <row r="13" spans="1:10" ht="25.5" x14ac:dyDescent="0.25">
      <c r="A13" s="79">
        <v>4</v>
      </c>
      <c r="B13" s="80"/>
      <c r="C13" s="81"/>
      <c r="D13" s="78" t="s">
        <v>11</v>
      </c>
      <c r="E13" s="113">
        <f>SUM(E14)</f>
        <v>5709</v>
      </c>
      <c r="F13" s="60">
        <v>5709</v>
      </c>
      <c r="G13" s="58">
        <f>SUM(G14)</f>
        <v>13500</v>
      </c>
      <c r="H13" s="58">
        <f>SUM(H14)</f>
        <v>13500</v>
      </c>
      <c r="I13" s="58">
        <f>SUM(I14)</f>
        <v>13500</v>
      </c>
    </row>
    <row r="14" spans="1:10" ht="25.5" x14ac:dyDescent="0.25">
      <c r="A14" s="79">
        <v>42</v>
      </c>
      <c r="B14" s="80"/>
      <c r="C14" s="81"/>
      <c r="D14" s="78" t="s">
        <v>26</v>
      </c>
      <c r="E14" s="113">
        <v>5709</v>
      </c>
      <c r="F14" s="60">
        <v>5709</v>
      </c>
      <c r="G14" s="58">
        <v>13500</v>
      </c>
      <c r="H14" s="72">
        <v>13500</v>
      </c>
      <c r="I14" s="58">
        <v>13500</v>
      </c>
    </row>
    <row r="15" spans="1:10" ht="25.95" customHeight="1" x14ac:dyDescent="0.25">
      <c r="A15" s="144">
        <v>5</v>
      </c>
      <c r="B15" s="145"/>
      <c r="C15" s="146"/>
      <c r="D15" s="78" t="s">
        <v>15</v>
      </c>
      <c r="E15" s="114">
        <f>SUM(E16)</f>
        <v>63913.35</v>
      </c>
      <c r="F15" s="60">
        <f>SUM(F16)</f>
        <v>66230</v>
      </c>
      <c r="G15" s="58">
        <f>SUM(G16)</f>
        <v>25500</v>
      </c>
      <c r="H15" s="84"/>
      <c r="I15" s="84"/>
    </row>
    <row r="16" spans="1:10" ht="30" customHeight="1" x14ac:dyDescent="0.25">
      <c r="A16" s="144">
        <v>54</v>
      </c>
      <c r="B16" s="145"/>
      <c r="C16" s="146"/>
      <c r="D16" s="23" t="s">
        <v>22</v>
      </c>
      <c r="E16" s="114">
        <v>63913.35</v>
      </c>
      <c r="F16" s="60">
        <v>66230</v>
      </c>
      <c r="G16" s="58">
        <v>25500</v>
      </c>
      <c r="H16" s="84"/>
      <c r="I16" s="84"/>
    </row>
    <row r="17" spans="1:9" ht="13.95" customHeight="1" x14ac:dyDescent="0.3">
      <c r="A17" s="141" t="s">
        <v>67</v>
      </c>
      <c r="B17" s="141"/>
      <c r="C17" s="141"/>
      <c r="D17" s="77" t="s">
        <v>58</v>
      </c>
      <c r="E17" s="112">
        <f>SUM(E18,E20)</f>
        <v>110137.61000000002</v>
      </c>
      <c r="F17" s="68">
        <f>SUM(F18,F20)</f>
        <v>115000</v>
      </c>
      <c r="G17" s="69">
        <f>SUM(G18,G20)</f>
        <v>54000</v>
      </c>
      <c r="H17" s="69">
        <f>SUM(H18,H20)</f>
        <v>54000</v>
      </c>
      <c r="I17" s="69">
        <f>SUM(I18,I20)</f>
        <v>54000</v>
      </c>
    </row>
    <row r="18" spans="1:9" ht="15" x14ac:dyDescent="0.25">
      <c r="A18" s="142">
        <v>3</v>
      </c>
      <c r="B18" s="142"/>
      <c r="C18" s="142"/>
      <c r="D18" s="78" t="s">
        <v>9</v>
      </c>
      <c r="E18" s="113">
        <f>SUM(E19)</f>
        <v>19147.260000000002</v>
      </c>
      <c r="F18" s="76">
        <f>SUM(F19)</f>
        <v>81064</v>
      </c>
      <c r="G18" s="58">
        <f>SUM(G19:G19)</f>
        <v>38000</v>
      </c>
      <c r="H18" s="58">
        <f>SUM(H19:H19)</f>
        <v>38000</v>
      </c>
      <c r="I18" s="58">
        <f>SUM(I19:I19)</f>
        <v>38000</v>
      </c>
    </row>
    <row r="19" spans="1:9" ht="15" x14ac:dyDescent="0.25">
      <c r="A19" s="143">
        <v>32</v>
      </c>
      <c r="B19" s="143"/>
      <c r="C19" s="143"/>
      <c r="D19" s="78" t="s">
        <v>20</v>
      </c>
      <c r="E19" s="113">
        <v>19147.260000000002</v>
      </c>
      <c r="F19" s="60">
        <v>81064</v>
      </c>
      <c r="G19" s="58">
        <v>38000</v>
      </c>
      <c r="H19" s="72">
        <v>38000</v>
      </c>
      <c r="I19" s="72">
        <v>38000</v>
      </c>
    </row>
    <row r="20" spans="1:9" ht="25.5" x14ac:dyDescent="0.25">
      <c r="A20" s="79">
        <v>4</v>
      </c>
      <c r="B20" s="80"/>
      <c r="C20" s="81"/>
      <c r="D20" s="78" t="s">
        <v>11</v>
      </c>
      <c r="E20" s="113">
        <f>SUM(E21)</f>
        <v>90990.35</v>
      </c>
      <c r="F20" s="60">
        <f>SUM(F21)</f>
        <v>33936</v>
      </c>
      <c r="G20" s="58">
        <f>SUM(G21)</f>
        <v>16000</v>
      </c>
      <c r="H20" s="58">
        <f>SUM(H21)</f>
        <v>16000</v>
      </c>
      <c r="I20" s="58">
        <f>SUM(I21)</f>
        <v>16000</v>
      </c>
    </row>
    <row r="21" spans="1:9" ht="25.5" x14ac:dyDescent="0.25">
      <c r="A21" s="79">
        <v>42</v>
      </c>
      <c r="B21" s="80"/>
      <c r="C21" s="81"/>
      <c r="D21" s="78" t="s">
        <v>26</v>
      </c>
      <c r="E21" s="115">
        <v>90990.35</v>
      </c>
      <c r="F21" s="60">
        <v>33936</v>
      </c>
      <c r="G21" s="58">
        <v>16000</v>
      </c>
      <c r="H21" s="72">
        <v>16000</v>
      </c>
      <c r="I21" s="72">
        <v>16000</v>
      </c>
    </row>
    <row r="22" spans="1:9" ht="13.95" customHeight="1" x14ac:dyDescent="0.25">
      <c r="A22" s="141" t="s">
        <v>67</v>
      </c>
      <c r="B22" s="141"/>
      <c r="C22" s="141"/>
      <c r="D22" s="82" t="s">
        <v>69</v>
      </c>
      <c r="E22" s="112">
        <f>SUM(E23,E25)</f>
        <v>664</v>
      </c>
      <c r="F22" s="68">
        <f>SUM(F23,F25)</f>
        <v>3755</v>
      </c>
      <c r="G22" s="69">
        <f>SUM(G23)</f>
        <v>500</v>
      </c>
      <c r="H22" s="69">
        <f t="shared" ref="H22:I22" si="0">SUM(H23)</f>
        <v>500</v>
      </c>
      <c r="I22" s="69">
        <f t="shared" si="0"/>
        <v>500</v>
      </c>
    </row>
    <row r="23" spans="1:9" ht="15" x14ac:dyDescent="0.25">
      <c r="A23" s="142">
        <v>3</v>
      </c>
      <c r="B23" s="142"/>
      <c r="C23" s="142"/>
      <c r="D23" s="78" t="s">
        <v>9</v>
      </c>
      <c r="E23" s="101">
        <f>SUM(E24)</f>
        <v>664</v>
      </c>
      <c r="F23" s="60">
        <f>SUM(F24)</f>
        <v>2428</v>
      </c>
      <c r="G23" s="60">
        <f>SUM(G24)</f>
        <v>500</v>
      </c>
      <c r="H23" s="60">
        <f t="shared" ref="H23:I23" si="1">SUM(H24)</f>
        <v>500</v>
      </c>
      <c r="I23" s="60">
        <f t="shared" si="1"/>
        <v>500</v>
      </c>
    </row>
    <row r="24" spans="1:9" ht="15" x14ac:dyDescent="0.25">
      <c r="A24" s="143">
        <v>32</v>
      </c>
      <c r="B24" s="143"/>
      <c r="C24" s="143"/>
      <c r="D24" s="78" t="s">
        <v>20</v>
      </c>
      <c r="E24" s="101">
        <v>664</v>
      </c>
      <c r="F24" s="60">
        <v>2428</v>
      </c>
      <c r="G24" s="60">
        <v>500</v>
      </c>
      <c r="H24" s="60">
        <v>500</v>
      </c>
      <c r="I24" s="60">
        <v>500</v>
      </c>
    </row>
    <row r="25" spans="1:9" ht="25.5" x14ac:dyDescent="0.25">
      <c r="A25" s="144">
        <v>4</v>
      </c>
      <c r="B25" s="145"/>
      <c r="C25" s="146"/>
      <c r="D25" s="78" t="s">
        <v>11</v>
      </c>
      <c r="E25" s="101">
        <f>SUM(E26)</f>
        <v>0</v>
      </c>
      <c r="F25" s="60">
        <v>1327</v>
      </c>
      <c r="G25" s="60"/>
      <c r="H25" s="60"/>
      <c r="I25" s="60"/>
    </row>
    <row r="26" spans="1:9" ht="25.5" x14ac:dyDescent="0.25">
      <c r="A26" s="144">
        <v>42</v>
      </c>
      <c r="B26" s="145"/>
      <c r="C26" s="146"/>
      <c r="D26" s="78" t="s">
        <v>26</v>
      </c>
      <c r="E26" s="101"/>
      <c r="F26" s="60">
        <v>1327</v>
      </c>
      <c r="G26" s="60"/>
      <c r="H26" s="60"/>
      <c r="I26" s="60"/>
    </row>
    <row r="27" spans="1:9" ht="13.95" customHeight="1" x14ac:dyDescent="0.3">
      <c r="A27" s="141" t="s">
        <v>67</v>
      </c>
      <c r="B27" s="141"/>
      <c r="C27" s="141"/>
      <c r="D27" s="82" t="s">
        <v>70</v>
      </c>
      <c r="E27" s="103">
        <f>SUM(E28,E30)</f>
        <v>12535.27</v>
      </c>
      <c r="F27" s="68">
        <f>SUM(F28,F30)</f>
        <v>83472</v>
      </c>
      <c r="G27" s="69">
        <f>SUM(G28,G30,G32)</f>
        <v>30000</v>
      </c>
      <c r="H27" s="69">
        <v>0</v>
      </c>
      <c r="I27" s="69">
        <v>0</v>
      </c>
    </row>
    <row r="28" spans="1:9" ht="13.95" customHeight="1" x14ac:dyDescent="0.3">
      <c r="A28" s="142">
        <v>3</v>
      </c>
      <c r="B28" s="142"/>
      <c r="C28" s="142"/>
      <c r="D28" s="78" t="s">
        <v>9</v>
      </c>
      <c r="E28" s="101">
        <f>SUM(E29)</f>
        <v>7555.03</v>
      </c>
      <c r="F28" s="60">
        <f>SUM(F29)</f>
        <v>2000</v>
      </c>
      <c r="G28" s="60">
        <v>15000</v>
      </c>
      <c r="H28" s="60"/>
      <c r="I28" s="60"/>
    </row>
    <row r="29" spans="1:9" ht="13.95" customHeight="1" x14ac:dyDescent="0.3">
      <c r="A29" s="143">
        <v>32</v>
      </c>
      <c r="B29" s="143"/>
      <c r="C29" s="143"/>
      <c r="D29" s="78" t="s">
        <v>20</v>
      </c>
      <c r="E29" s="101">
        <v>7555.03</v>
      </c>
      <c r="F29" s="60">
        <v>2000</v>
      </c>
      <c r="G29" s="60">
        <v>15000</v>
      </c>
      <c r="H29" s="60"/>
      <c r="I29" s="60"/>
    </row>
    <row r="30" spans="1:9" ht="26.4" x14ac:dyDescent="0.3">
      <c r="A30" s="142">
        <v>4</v>
      </c>
      <c r="B30" s="142"/>
      <c r="C30" s="142"/>
      <c r="D30" s="78" t="s">
        <v>11</v>
      </c>
      <c r="E30" s="101">
        <f>SUM(E31)</f>
        <v>4980.24</v>
      </c>
      <c r="F30" s="60">
        <f>SUM(F31)</f>
        <v>81472</v>
      </c>
      <c r="G30" s="60">
        <f>SUM(G31)</f>
        <v>15000</v>
      </c>
      <c r="H30" s="60"/>
      <c r="I30" s="60"/>
    </row>
    <row r="31" spans="1:9" ht="26.4" x14ac:dyDescent="0.3">
      <c r="A31" s="143">
        <v>42</v>
      </c>
      <c r="B31" s="143"/>
      <c r="C31" s="143"/>
      <c r="D31" s="78" t="s">
        <v>26</v>
      </c>
      <c r="E31" s="101">
        <v>4980.24</v>
      </c>
      <c r="F31" s="60">
        <v>81472</v>
      </c>
      <c r="G31" s="60">
        <v>15000</v>
      </c>
      <c r="H31" s="60"/>
      <c r="I31" s="60"/>
    </row>
    <row r="32" spans="1:9" ht="25.95" customHeight="1" x14ac:dyDescent="0.3">
      <c r="A32" s="144">
        <v>5</v>
      </c>
      <c r="B32" s="145"/>
      <c r="C32" s="146"/>
      <c r="D32" s="78" t="s">
        <v>15</v>
      </c>
      <c r="E32" s="114"/>
      <c r="F32" s="60"/>
      <c r="G32" s="58"/>
      <c r="H32" s="84"/>
      <c r="I32" s="84"/>
    </row>
    <row r="33" spans="1:9" ht="30" customHeight="1" x14ac:dyDescent="0.3">
      <c r="A33" s="144">
        <v>54</v>
      </c>
      <c r="B33" s="145"/>
      <c r="C33" s="146"/>
      <c r="D33" s="23" t="s">
        <v>22</v>
      </c>
      <c r="E33" s="114"/>
      <c r="F33" s="60"/>
      <c r="G33" s="58"/>
      <c r="H33" s="84"/>
      <c r="I33" s="84"/>
    </row>
    <row r="34" spans="1:9" ht="13.95" customHeight="1" x14ac:dyDescent="0.3">
      <c r="A34" s="141" t="s">
        <v>67</v>
      </c>
      <c r="B34" s="141"/>
      <c r="C34" s="141"/>
      <c r="D34" s="82" t="s">
        <v>71</v>
      </c>
      <c r="E34" s="112">
        <f>SUM(E35,E37)</f>
        <v>3178.8</v>
      </c>
      <c r="F34" s="69">
        <f>SUM(F35,F37)</f>
        <v>16000</v>
      </c>
      <c r="G34" s="69">
        <f>SUM(G35,G37)</f>
        <v>20010</v>
      </c>
      <c r="H34" s="69">
        <f>SUM(H35,H37)</f>
        <v>20010</v>
      </c>
      <c r="I34" s="69">
        <f>SUM(I35,I37)</f>
        <v>20010</v>
      </c>
    </row>
    <row r="35" spans="1:9" x14ac:dyDescent="0.3">
      <c r="A35" s="142">
        <v>3</v>
      </c>
      <c r="B35" s="142"/>
      <c r="C35" s="142"/>
      <c r="D35" s="78" t="s">
        <v>9</v>
      </c>
      <c r="E35" s="101">
        <f>SUM(E36:E36)</f>
        <v>1839.8</v>
      </c>
      <c r="F35" s="60">
        <f>SUM(F36)</f>
        <v>13334</v>
      </c>
      <c r="G35" s="60">
        <f>SUM(G36)</f>
        <v>13010</v>
      </c>
      <c r="H35" s="60">
        <f>SUM(H36)</f>
        <v>13010</v>
      </c>
      <c r="I35" s="60">
        <f>SUM(I36)</f>
        <v>13010</v>
      </c>
    </row>
    <row r="36" spans="1:9" x14ac:dyDescent="0.3">
      <c r="A36" s="143">
        <v>32</v>
      </c>
      <c r="B36" s="143"/>
      <c r="C36" s="143"/>
      <c r="D36" s="78" t="s">
        <v>20</v>
      </c>
      <c r="E36" s="101">
        <v>1839.8</v>
      </c>
      <c r="F36" s="60">
        <v>13334</v>
      </c>
      <c r="G36" s="60">
        <v>13010</v>
      </c>
      <c r="H36" s="60">
        <v>13010</v>
      </c>
      <c r="I36" s="60">
        <v>13010</v>
      </c>
    </row>
    <row r="37" spans="1:9" ht="26.4" x14ac:dyDescent="0.3">
      <c r="A37" s="79">
        <v>4</v>
      </c>
      <c r="B37" s="80"/>
      <c r="C37" s="81"/>
      <c r="D37" s="78" t="s">
        <v>11</v>
      </c>
      <c r="E37" s="101">
        <f>SUM(E38)</f>
        <v>1339</v>
      </c>
      <c r="F37" s="60">
        <f>SUM(F38)</f>
        <v>2666</v>
      </c>
      <c r="G37" s="60">
        <f>SUM(G38)</f>
        <v>7000</v>
      </c>
      <c r="H37" s="60">
        <f>SUM(H38)</f>
        <v>7000</v>
      </c>
      <c r="I37" s="60">
        <f>SUM(I38)</f>
        <v>7000</v>
      </c>
    </row>
    <row r="38" spans="1:9" ht="26.4" x14ac:dyDescent="0.3">
      <c r="A38" s="79">
        <v>42</v>
      </c>
      <c r="B38" s="80"/>
      <c r="C38" s="81"/>
      <c r="D38" s="78" t="s">
        <v>26</v>
      </c>
      <c r="E38" s="101">
        <v>1339</v>
      </c>
      <c r="F38" s="60">
        <v>2666</v>
      </c>
      <c r="G38" s="60">
        <v>7000</v>
      </c>
      <c r="H38" s="60">
        <v>7000</v>
      </c>
      <c r="I38" s="60">
        <v>7000</v>
      </c>
    </row>
    <row r="40" spans="1:9" x14ac:dyDescent="0.3">
      <c r="B40" s="85" t="s">
        <v>100</v>
      </c>
      <c r="C40" s="70"/>
      <c r="D40" s="70"/>
    </row>
    <row r="41" spans="1:9" x14ac:dyDescent="0.3">
      <c r="B41" s="85" t="s">
        <v>72</v>
      </c>
      <c r="C41" s="70"/>
      <c r="D41" s="70"/>
      <c r="E41" s="70"/>
      <c r="F41" s="70" t="s">
        <v>73</v>
      </c>
    </row>
    <row r="42" spans="1:9" x14ac:dyDescent="0.3">
      <c r="B42" s="70" t="s">
        <v>74</v>
      </c>
      <c r="C42" s="70"/>
      <c r="D42" s="70"/>
      <c r="E42" s="70"/>
      <c r="F42" s="70" t="s">
        <v>75</v>
      </c>
    </row>
    <row r="43" spans="1:9" x14ac:dyDescent="0.3">
      <c r="B43" s="70" t="s">
        <v>99</v>
      </c>
      <c r="C43" s="70"/>
      <c r="D43" s="70"/>
    </row>
  </sheetData>
  <mergeCells count="29">
    <mergeCell ref="A19:C19"/>
    <mergeCell ref="A22:C22"/>
    <mergeCell ref="A23:C23"/>
    <mergeCell ref="A24:C24"/>
    <mergeCell ref="A25:C25"/>
    <mergeCell ref="A26:C26"/>
    <mergeCell ref="A35:C35"/>
    <mergeCell ref="A36:C36"/>
    <mergeCell ref="A27:C27"/>
    <mergeCell ref="A28:C28"/>
    <mergeCell ref="A29:C29"/>
    <mergeCell ref="A30:C30"/>
    <mergeCell ref="A31:C31"/>
    <mergeCell ref="A32:C32"/>
    <mergeCell ref="A33:C33"/>
    <mergeCell ref="A34:C34"/>
    <mergeCell ref="A8:C8"/>
    <mergeCell ref="A9:C9"/>
    <mergeCell ref="A11:C11"/>
    <mergeCell ref="A10:C10"/>
    <mergeCell ref="A18:C18"/>
    <mergeCell ref="A15:C15"/>
    <mergeCell ref="A16:C16"/>
    <mergeCell ref="A17:C17"/>
    <mergeCell ref="A6:C6"/>
    <mergeCell ref="A7:C7"/>
    <mergeCell ref="A3:I3"/>
    <mergeCell ref="A5:C5"/>
    <mergeCell ref="A1:J1"/>
  </mergeCells>
  <pageMargins left="0.23622047244094491" right="0.23622047244094491" top="0" bottom="0" header="0.11811023622047245" footer="0.11811023622047245"/>
  <pageSetup paperSize="9" scale="68" orientation="landscape" r:id="rId1"/>
  <ignoredErrors>
    <ignoredError sqref="G9 E9:F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2024-12-19T13:47:18Z</cp:lastPrinted>
  <dcterms:created xsi:type="dcterms:W3CDTF">2022-08-12T12:51:27Z</dcterms:created>
  <dcterms:modified xsi:type="dcterms:W3CDTF">2024-12-19T13:49:15Z</dcterms:modified>
</cp:coreProperties>
</file>