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3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7" l="1"/>
  <c r="I88" i="7"/>
  <c r="I89" i="7"/>
  <c r="I90" i="7"/>
  <c r="I102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91" i="7"/>
  <c r="I92" i="7"/>
  <c r="I93" i="7"/>
  <c r="I94" i="7"/>
  <c r="I95" i="7"/>
  <c r="I96" i="7"/>
  <c r="I97" i="7"/>
  <c r="I98" i="7"/>
  <c r="I99" i="7"/>
  <c r="I100" i="7"/>
  <c r="I101" i="7"/>
  <c r="I104" i="7"/>
  <c r="I105" i="7"/>
  <c r="I106" i="7"/>
  <c r="I107" i="7"/>
  <c r="I109" i="7"/>
  <c r="I111" i="7"/>
  <c r="I112" i="7"/>
  <c r="I8" i="7"/>
  <c r="H18" i="7"/>
  <c r="H109" i="7"/>
  <c r="H99" i="7"/>
  <c r="H92" i="7"/>
  <c r="H91" i="7" s="1"/>
  <c r="H84" i="7"/>
  <c r="H75" i="7" s="1"/>
  <c r="H76" i="7"/>
  <c r="H28" i="7"/>
  <c r="H27" i="7" s="1"/>
  <c r="G28" i="7"/>
  <c r="H34" i="7"/>
  <c r="H70" i="7"/>
  <c r="H71" i="7"/>
  <c r="H68" i="7"/>
  <c r="H64" i="7"/>
  <c r="H62" i="7"/>
  <c r="H41" i="7"/>
  <c r="H38" i="7" s="1"/>
  <c r="H39" i="7"/>
  <c r="H19" i="7"/>
  <c r="H25" i="7"/>
  <c r="H23" i="7"/>
  <c r="H20" i="7"/>
  <c r="F18" i="7"/>
  <c r="F8" i="7"/>
  <c r="F98" i="7"/>
  <c r="F71" i="7"/>
  <c r="F70" i="7" s="1"/>
  <c r="G98" i="7"/>
  <c r="G109" i="7"/>
  <c r="F109" i="7"/>
  <c r="G99" i="7"/>
  <c r="F92" i="7"/>
  <c r="G92" i="7"/>
  <c r="F96" i="7"/>
  <c r="G96" i="7"/>
  <c r="F68" i="7"/>
  <c r="G68" i="7"/>
  <c r="F64" i="7"/>
  <c r="G64" i="7"/>
  <c r="F62" i="7"/>
  <c r="G62" i="7"/>
  <c r="F41" i="7"/>
  <c r="G41" i="7"/>
  <c r="F39" i="7"/>
  <c r="F38" i="7" s="1"/>
  <c r="G39" i="7"/>
  <c r="G71" i="7"/>
  <c r="G70" i="7" s="1"/>
  <c r="G84" i="7"/>
  <c r="G76" i="7"/>
  <c r="F84" i="7"/>
  <c r="F76" i="7"/>
  <c r="G34" i="7"/>
  <c r="F34" i="7"/>
  <c r="F28" i="7"/>
  <c r="G20" i="7"/>
  <c r="F20" i="7"/>
  <c r="G25" i="7"/>
  <c r="G23" i="7"/>
  <c r="F23" i="7"/>
  <c r="F25" i="7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8" i="3"/>
  <c r="L79" i="3"/>
  <c r="L80" i="3"/>
  <c r="L81" i="3"/>
  <c r="L82" i="3"/>
  <c r="L83" i="3"/>
  <c r="L84" i="3"/>
  <c r="L37" i="3"/>
  <c r="J37" i="3"/>
  <c r="K37" i="3" s="1"/>
  <c r="J78" i="3"/>
  <c r="K78" i="3" s="1"/>
  <c r="J79" i="3"/>
  <c r="J80" i="3"/>
  <c r="J72" i="3"/>
  <c r="J38" i="3" s="1"/>
  <c r="K38" i="3" s="1"/>
  <c r="J73" i="3"/>
  <c r="J47" i="3"/>
  <c r="I75" i="3"/>
  <c r="J75" i="3"/>
  <c r="K75" i="3" s="1"/>
  <c r="K73" i="3"/>
  <c r="J66" i="3"/>
  <c r="K66" i="3" s="1"/>
  <c r="J58" i="3"/>
  <c r="J52" i="3"/>
  <c r="J48" i="3"/>
  <c r="J39" i="3"/>
  <c r="K39" i="3" s="1"/>
  <c r="J44" i="3"/>
  <c r="J42" i="3"/>
  <c r="J40" i="3"/>
  <c r="K40" i="3" s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10" i="3"/>
  <c r="J15" i="3"/>
  <c r="K15" i="3" s="1"/>
  <c r="J30" i="3"/>
  <c r="J31" i="3"/>
  <c r="K31" i="3" s="1"/>
  <c r="J32" i="3"/>
  <c r="J25" i="3"/>
  <c r="J26" i="3"/>
  <c r="J23" i="3"/>
  <c r="J20" i="3"/>
  <c r="J21" i="3"/>
  <c r="J17" i="3"/>
  <c r="J18" i="3"/>
  <c r="J13" i="3"/>
  <c r="K13" i="3" s="1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8" i="8"/>
  <c r="G29" i="8"/>
  <c r="G30" i="8"/>
  <c r="G31" i="8"/>
  <c r="K14" i="3"/>
  <c r="K16" i="3"/>
  <c r="K17" i="3"/>
  <c r="K18" i="3"/>
  <c r="K19" i="3"/>
  <c r="K21" i="3"/>
  <c r="K22" i="3"/>
  <c r="K23" i="3"/>
  <c r="K24" i="3"/>
  <c r="K25" i="3"/>
  <c r="K26" i="3"/>
  <c r="K27" i="3"/>
  <c r="K28" i="3"/>
  <c r="K29" i="3"/>
  <c r="K30" i="3"/>
  <c r="K32" i="3"/>
  <c r="K33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7" i="3"/>
  <c r="K68" i="3"/>
  <c r="K71" i="3"/>
  <c r="K72" i="3"/>
  <c r="K74" i="3"/>
  <c r="K76" i="3"/>
  <c r="K79" i="3"/>
  <c r="K80" i="3"/>
  <c r="K81" i="3"/>
  <c r="K82" i="3"/>
  <c r="K83" i="3"/>
  <c r="K84" i="3"/>
  <c r="H98" i="7" l="1"/>
  <c r="H8" i="7"/>
  <c r="F27" i="7"/>
  <c r="F91" i="7"/>
  <c r="G38" i="7"/>
  <c r="G91" i="7"/>
  <c r="G19" i="7"/>
  <c r="F75" i="7"/>
  <c r="G27" i="7"/>
  <c r="G18" i="7" s="1"/>
  <c r="F19" i="7"/>
  <c r="F17" i="7" s="1"/>
  <c r="F16" i="7" s="1"/>
  <c r="G75" i="7"/>
  <c r="J12" i="3"/>
  <c r="K12" i="3" s="1"/>
  <c r="J11" i="3"/>
  <c r="K11" i="3" s="1"/>
  <c r="K20" i="3"/>
  <c r="J10" i="3"/>
  <c r="K10" i="3" s="1"/>
  <c r="H17" i="7" l="1"/>
  <c r="H16" i="7" s="1"/>
  <c r="G17" i="7"/>
  <c r="G16" i="7" s="1"/>
  <c r="I47" i="3"/>
  <c r="H78" i="3"/>
  <c r="I78" i="3"/>
  <c r="H79" i="3"/>
  <c r="I79" i="3"/>
  <c r="H80" i="3"/>
  <c r="I80" i="3"/>
  <c r="H72" i="3"/>
  <c r="I72" i="3"/>
  <c r="I38" i="3" s="1"/>
  <c r="I37" i="3" s="1"/>
  <c r="H73" i="3"/>
  <c r="I73" i="3"/>
  <c r="H75" i="3"/>
  <c r="H66" i="3"/>
  <c r="I66" i="3"/>
  <c r="H58" i="3"/>
  <c r="I58" i="3"/>
  <c r="H52" i="3"/>
  <c r="H47" i="3" s="1"/>
  <c r="H38" i="3" s="1"/>
  <c r="I52" i="3"/>
  <c r="H48" i="3"/>
  <c r="I48" i="3"/>
  <c r="H39" i="3"/>
  <c r="I39" i="3"/>
  <c r="H44" i="3"/>
  <c r="I44" i="3"/>
  <c r="H42" i="3"/>
  <c r="I42" i="3"/>
  <c r="H40" i="3"/>
  <c r="I40" i="3"/>
  <c r="H30" i="3"/>
  <c r="I30" i="3"/>
  <c r="H31" i="3"/>
  <c r="I31" i="3"/>
  <c r="H32" i="3"/>
  <c r="I32" i="3"/>
  <c r="H25" i="3"/>
  <c r="I25" i="3"/>
  <c r="H26" i="3"/>
  <c r="I26" i="3"/>
  <c r="H23" i="3"/>
  <c r="I23" i="3"/>
  <c r="H20" i="3"/>
  <c r="H11" i="3" s="1"/>
  <c r="H10" i="3" s="1"/>
  <c r="I20" i="3"/>
  <c r="I11" i="3" s="1"/>
  <c r="I10" i="3" s="1"/>
  <c r="H21" i="3"/>
  <c r="I21" i="3"/>
  <c r="H17" i="3"/>
  <c r="I17" i="3"/>
  <c r="H18" i="3"/>
  <c r="I18" i="3"/>
  <c r="H12" i="3"/>
  <c r="I12" i="3"/>
  <c r="H13" i="3"/>
  <c r="I13" i="3"/>
  <c r="H15" i="3"/>
  <c r="I15" i="3"/>
  <c r="G78" i="3"/>
  <c r="G37" i="3" s="1"/>
  <c r="G86" i="3"/>
  <c r="G85" i="3" s="1"/>
  <c r="G79" i="3"/>
  <c r="G80" i="3"/>
  <c r="G38" i="3"/>
  <c r="G72" i="3"/>
  <c r="G75" i="3"/>
  <c r="G73" i="3"/>
  <c r="G47" i="3"/>
  <c r="G66" i="3"/>
  <c r="G58" i="3"/>
  <c r="G52" i="3"/>
  <c r="G48" i="3"/>
  <c r="G39" i="3"/>
  <c r="G44" i="3"/>
  <c r="G42" i="3"/>
  <c r="G40" i="3"/>
  <c r="G11" i="3"/>
  <c r="G32" i="3"/>
  <c r="G31" i="3" s="1"/>
  <c r="G30" i="3" s="1"/>
  <c r="G10" i="3" s="1"/>
  <c r="G26" i="3"/>
  <c r="G25" i="3" s="1"/>
  <c r="G23" i="3"/>
  <c r="G21" i="3"/>
  <c r="G20" i="3" s="1"/>
  <c r="G18" i="3"/>
  <c r="G17" i="3" s="1"/>
  <c r="G15" i="3"/>
  <c r="G12" i="3" s="1"/>
  <c r="G13" i="3"/>
  <c r="H37" i="3" l="1"/>
  <c r="C32" i="8"/>
  <c r="C30" i="8" l="1"/>
  <c r="D30" i="8"/>
  <c r="C28" i="8"/>
  <c r="D28" i="8"/>
  <c r="C25" i="8"/>
  <c r="D25" i="8"/>
  <c r="C22" i="8"/>
  <c r="C19" i="8" s="1"/>
  <c r="D22" i="8"/>
  <c r="C20" i="8"/>
  <c r="D20" i="8"/>
  <c r="D19" i="8"/>
  <c r="C17" i="8"/>
  <c r="D17" i="8"/>
  <c r="C15" i="8"/>
  <c r="D15" i="8"/>
  <c r="C12" i="8"/>
  <c r="D12" i="8"/>
  <c r="C9" i="8"/>
  <c r="D9" i="8"/>
  <c r="C7" i="8"/>
  <c r="C6" i="8" s="1"/>
  <c r="D7" i="8"/>
  <c r="D6" i="8" s="1"/>
  <c r="F22" i="8"/>
  <c r="F25" i="8"/>
  <c r="F28" i="8"/>
  <c r="F30" i="8"/>
  <c r="F20" i="8"/>
  <c r="F19" i="8" s="1"/>
  <c r="F17" i="8"/>
  <c r="F12" i="8"/>
  <c r="F15" i="8"/>
  <c r="F9" i="8"/>
  <c r="F7" i="8"/>
  <c r="F6" i="8" s="1"/>
  <c r="G6" i="8" s="1"/>
  <c r="E30" i="8"/>
  <c r="E28" i="8"/>
  <c r="E25" i="8"/>
  <c r="E22" i="8"/>
  <c r="E20" i="8"/>
  <c r="E17" i="8"/>
  <c r="E15" i="8"/>
  <c r="E12" i="8"/>
  <c r="E9" i="8"/>
  <c r="E6" i="8" s="1"/>
  <c r="E7" i="8"/>
  <c r="G8" i="7"/>
  <c r="H9" i="10"/>
  <c r="H10" i="10"/>
  <c r="H11" i="10"/>
  <c r="G9" i="10"/>
  <c r="G10" i="10"/>
  <c r="G11" i="10"/>
  <c r="D9" i="10"/>
  <c r="E9" i="10"/>
  <c r="F9" i="10"/>
  <c r="D10" i="10"/>
  <c r="E10" i="10"/>
  <c r="F10" i="10"/>
  <c r="C9" i="10"/>
  <c r="C10" i="10"/>
  <c r="C6" i="10"/>
  <c r="C7" i="10"/>
  <c r="L12" i="9"/>
  <c r="L13" i="9"/>
  <c r="L14" i="9"/>
  <c r="L15" i="9"/>
  <c r="K12" i="9"/>
  <c r="K13" i="9"/>
  <c r="K14" i="9"/>
  <c r="K15" i="9"/>
  <c r="H12" i="9"/>
  <c r="I12" i="9"/>
  <c r="J12" i="9"/>
  <c r="H13" i="9"/>
  <c r="I13" i="9"/>
  <c r="J13" i="9"/>
  <c r="H14" i="9"/>
  <c r="I14" i="9"/>
  <c r="J14" i="9"/>
  <c r="G7" i="9"/>
  <c r="G8" i="9"/>
  <c r="G9" i="9"/>
  <c r="G12" i="9"/>
  <c r="G13" i="9"/>
  <c r="G14" i="9"/>
  <c r="H6" i="11"/>
  <c r="H7" i="11"/>
  <c r="H8" i="11"/>
  <c r="H9" i="11"/>
  <c r="G6" i="11"/>
  <c r="G7" i="11"/>
  <c r="G8" i="11"/>
  <c r="G9" i="11"/>
  <c r="E6" i="11"/>
  <c r="E7" i="11"/>
  <c r="E8" i="11"/>
  <c r="F6" i="11"/>
  <c r="F7" i="11"/>
  <c r="F8" i="11"/>
  <c r="C6" i="11"/>
  <c r="C7" i="11"/>
  <c r="C8" i="11"/>
  <c r="L24" i="1"/>
  <c r="L22" i="1"/>
  <c r="L11" i="1"/>
  <c r="L13" i="1"/>
  <c r="L14" i="1"/>
  <c r="L15" i="1"/>
  <c r="L16" i="1"/>
  <c r="L10" i="1"/>
  <c r="K24" i="1"/>
  <c r="K25" i="1"/>
  <c r="K22" i="1"/>
  <c r="K11" i="1"/>
  <c r="K13" i="1"/>
  <c r="K14" i="1"/>
  <c r="K15" i="1"/>
  <c r="K16" i="1"/>
  <c r="K10" i="1"/>
  <c r="E19" i="8" l="1"/>
  <c r="J13" i="1"/>
  <c r="J10" i="1"/>
  <c r="I13" i="1"/>
  <c r="I10" i="1"/>
  <c r="G25" i="1" l="1"/>
  <c r="G13" i="1"/>
  <c r="G10" i="1"/>
</calcChain>
</file>

<file path=xl/sharedStrings.xml><?xml version="1.0" encoding="utf-8"?>
<sst xmlns="http://schemas.openxmlformats.org/spreadsheetml/2006/main" count="424" uniqueCount="251">
  <si>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</si>
  <si>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</si>
  <si>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</si>
  <si>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</si>
  <si>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</si>
  <si>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</si>
  <si>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</si>
  <si>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</si>
  <si>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</si>
  <si>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</si>
  <si>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</si>
  <si>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</si>
  <si>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</si>
  <si>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</si>
  <si>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</si>
  <si>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</si>
  <si>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</si>
  <si>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</si>
  <si>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</si>
  <si>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</si>
  <si>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</si>
  <si>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</si>
  <si>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</si>
  <si>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</si>
  <si>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</si>
  <si>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</si>
  <si>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</si>
  <si>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</si>
  <si>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</si>
  <si>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</si>
  <si>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</si>
  <si>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</si>
  <si>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</si>
  <si>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</si>
  <si>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</si>
  <si>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</si>
  <si>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</si>
  <si>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</si>
  <si>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</si>
  <si>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</si>
  <si>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</si>
  <si>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</si>
  <si>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</si>
  <si>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</si>
  <si>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</si>
  <si>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</si>
  <si>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</si>
  <si>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</si>
  <si>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</si>
  <si>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</si>
  <si>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</si>
  <si>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</si>
  <si>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</si>
  <si>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</si>
  <si>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</si>
  <si>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</si>
  <si>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</si>
  <si>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Tekuće pomoći od institucija i tijela EU</t>
  </si>
  <si>
    <t>Tekuće pomoći proračunskim korisnicima iz proračuna koji im nije nadležan</t>
  </si>
  <si>
    <t>Prihodi od imovine</t>
  </si>
  <si>
    <t xml:space="preserve">Prihodi od financijske imovine </t>
  </si>
  <si>
    <t xml:space="preserve">Kamate na oročena sredstva i depozite po viđenju </t>
  </si>
  <si>
    <t>Prihodi od pruženih usluga</t>
  </si>
  <si>
    <t xml:space="preserve">Prihodi iz nadležnog proračuna za financiranje redovne djelatnosti </t>
  </si>
  <si>
    <t>Prihodi iz nadležnog proaračuna</t>
  </si>
  <si>
    <t>Prihodi iz nadležnog proračuna za financiranje rashoda poslovanja</t>
  </si>
  <si>
    <t>Prihodi iz nadležnog proračuna za financiranje rashoda za nabavu nefinancijske imovine</t>
  </si>
  <si>
    <t xml:space="preserve">Prihodi iz nadležnog proračuna za financiranje izdataka za financijsku imovinu i otplatu zajmova </t>
  </si>
  <si>
    <t>Donacije od pravnih i fizičkih osoba izvan općeg proračuna</t>
  </si>
  <si>
    <t xml:space="preserve">Tekuće donacije </t>
  </si>
  <si>
    <t>Rashodi za nabavu proizvedene dugotrajne imovine</t>
  </si>
  <si>
    <t xml:space="preserve">Pomoći od međunarodnih organizacije te intitucija i tijela EU </t>
  </si>
  <si>
    <t xml:space="preserve">Pomoći proračunskim korisnicima iz proračuna koji im nije nadležan </t>
  </si>
  <si>
    <t xml:space="preserve">Ostali rashodi za zaposlene </t>
  </si>
  <si>
    <t>Doprinosi na plaće</t>
  </si>
  <si>
    <t>Doprinosi za mirovinsko osiguranje</t>
  </si>
  <si>
    <t>Doprinosi za obvezno zdravstveno osiguranje</t>
  </si>
  <si>
    <t>Naknade za prijevoz, rad na terenu i odvojeni život</t>
  </si>
  <si>
    <t>Stručno usavršavanje zaposlenika</t>
  </si>
  <si>
    <t xml:space="preserve">Rashodi za materijal i energiju </t>
  </si>
  <si>
    <t xml:space="preserve">Uredski materijal i ostali materijalni rashodi </t>
  </si>
  <si>
    <t>Energija</t>
  </si>
  <si>
    <t xml:space="preserve">Materijal i dijelovi za tekuće i investicijsko održavanje </t>
  </si>
  <si>
    <t xml:space="preserve">Sitni inventar i auto gume </t>
  </si>
  <si>
    <t>Službena, radna i zaštitna odjeća i obuća</t>
  </si>
  <si>
    <t xml:space="preserve">Usluge telefona, pošte i prijevoza </t>
  </si>
  <si>
    <t>Rashodi za usluge</t>
  </si>
  <si>
    <t>Usluge tekućeg i investicijskog održavanja</t>
  </si>
  <si>
    <t xml:space="preserve">Usluge promidžbe i informiranja </t>
  </si>
  <si>
    <t>Komunalne usluge</t>
  </si>
  <si>
    <t>Zdravstvene i veterinarske usluge</t>
  </si>
  <si>
    <t>Intelektualne i osobne usluge</t>
  </si>
  <si>
    <t xml:space="preserve">Računalne usluge </t>
  </si>
  <si>
    <t>Ostali nespomenuti rashodi poslovanja</t>
  </si>
  <si>
    <t>Premije osiguranja</t>
  </si>
  <si>
    <t>Reprezentacija</t>
  </si>
  <si>
    <t>Članarine i norme</t>
  </si>
  <si>
    <t>Pristojbe i naknade</t>
  </si>
  <si>
    <t xml:space="preserve">Financijski rashodi </t>
  </si>
  <si>
    <t>Kamate za primljene kredite i zajmove</t>
  </si>
  <si>
    <t>Kamate za primljene zajmove od trgovačkih društava i obrtnika izvan javnog sektora</t>
  </si>
  <si>
    <t xml:space="preserve">Ostali financijski rashodi </t>
  </si>
  <si>
    <t>Bankarske usluge i usluge platnog prometa</t>
  </si>
  <si>
    <t xml:space="preserve">Postrojenja i oprema </t>
  </si>
  <si>
    <t>Uredska oprema i namještaj</t>
  </si>
  <si>
    <t>Komunikacijska oprema</t>
  </si>
  <si>
    <t>Oprema za održavanje i zaštitu</t>
  </si>
  <si>
    <t>Sportska i glazbena oprema</t>
  </si>
  <si>
    <t>3 Javni red i sigurnost</t>
  </si>
  <si>
    <t xml:space="preserve">032 Usluge protupožarne zaštite </t>
  </si>
  <si>
    <t xml:space="preserve">       0320 Usluge protupožarne zaštite </t>
  </si>
  <si>
    <t xml:space="preserve">Primljeni zajmovi od tuzemnih trgovačkih društava izvan javnog sektora </t>
  </si>
  <si>
    <t xml:space="preserve">Primljeni zajmovi od trgovačkih društava i obrtnika izvan javnog sektora </t>
  </si>
  <si>
    <t>Otplata glavnice primljenih zajmova od trgovačkih društava i i obrtnika izvan javnog sektora</t>
  </si>
  <si>
    <t xml:space="preserve">Otplata glavnice od primljenih zajmova od tuzemnih trgovačkih društava izvan javnog sektora </t>
  </si>
  <si>
    <t>Javna vatrogasna postrojba Grada Vodica</t>
  </si>
  <si>
    <t>2 Pomoći</t>
  </si>
  <si>
    <t xml:space="preserve">  32  Prihodi od imovine</t>
  </si>
  <si>
    <t xml:space="preserve">4 Donacije </t>
  </si>
  <si>
    <t xml:space="preserve">41 Donacije </t>
  </si>
  <si>
    <t>5 Višak / Imovina</t>
  </si>
  <si>
    <t xml:space="preserve">51 Višak </t>
  </si>
  <si>
    <t>21 Tekuće pomoći intitucija i tijela EU</t>
  </si>
  <si>
    <t>22 Pomoći iz proračuna koji im nije nadležan</t>
  </si>
  <si>
    <t>1 Namjenski primici</t>
  </si>
  <si>
    <t xml:space="preserve">11 Namjenski primici </t>
  </si>
  <si>
    <t xml:space="preserve">1 opći prihodi i primici </t>
  </si>
  <si>
    <t>1.0</t>
  </si>
  <si>
    <t>Opći prihodi</t>
  </si>
  <si>
    <t>3.1.</t>
  </si>
  <si>
    <t>Vlastiti prihodi PK</t>
  </si>
  <si>
    <t>4.1.</t>
  </si>
  <si>
    <t>Komunalna naknada</t>
  </si>
  <si>
    <t>5.1.</t>
  </si>
  <si>
    <t>Tekuće pomoći</t>
  </si>
  <si>
    <t>5.3.</t>
  </si>
  <si>
    <t>Pomoći PK</t>
  </si>
  <si>
    <t>6.1.</t>
  </si>
  <si>
    <t xml:space="preserve">Donacije PK </t>
  </si>
  <si>
    <t>9.1.</t>
  </si>
  <si>
    <t xml:space="preserve">Višak prihoda iz prethodnih godina PK </t>
  </si>
  <si>
    <t>Djelatnost Javne vatrogasne postrojbe</t>
  </si>
  <si>
    <t>Financiranje redovne djelatnosti Javne vatrogasne postrojbe</t>
  </si>
  <si>
    <t xml:space="preserve">Rashodi za zaposlene </t>
  </si>
  <si>
    <t>Kamate za primljene zajmove od trgovačkih društava</t>
  </si>
  <si>
    <t>Izdatci za otplatu glavnice primjenih kredita i zajmova</t>
  </si>
  <si>
    <t>Otplata glavnice primljenih zajmova od trgovačkih društava i obrtnika izvan javnog sektora</t>
  </si>
  <si>
    <t xml:space="preserve">Materijalni rashodi </t>
  </si>
  <si>
    <t>Materijal i dijelovi za tekuće održavanje</t>
  </si>
  <si>
    <t>Zdravstvene usluge</t>
  </si>
  <si>
    <t>Intelektualne usluge</t>
  </si>
  <si>
    <t>Naknade za prijevoz, za rad na terenu i odvojeni život</t>
  </si>
  <si>
    <t>Uredski materijal i ostali materijalni rashodi</t>
  </si>
  <si>
    <t xml:space="preserve">Energija </t>
  </si>
  <si>
    <t>Sitni inventar i auto gume</t>
  </si>
  <si>
    <t>Usluge telefona, pošte i prijevoza</t>
  </si>
  <si>
    <t>Usluge promidžbe i informiranja</t>
  </si>
  <si>
    <t>Računalne usluge</t>
  </si>
  <si>
    <t>Doprinosi za zdrvastveno osiguranje</t>
  </si>
  <si>
    <t>Sportska oprema</t>
  </si>
  <si>
    <t xml:space="preserve">OSTVARENJE/IZVRŠENJE 
2022. </t>
  </si>
  <si>
    <t>IZVORNI PLAN 2023.</t>
  </si>
  <si>
    <t xml:space="preserve">OSTVARENJE/IZVRŠENJE 
2023. </t>
  </si>
  <si>
    <t>6 Primici od zaduživanja</t>
  </si>
  <si>
    <t>61 Primici od zaduživanja</t>
  </si>
  <si>
    <t>Prenesi višak prihoda</t>
  </si>
  <si>
    <t>Višak prihoda poslovanja - preneseni</t>
  </si>
  <si>
    <t xml:space="preserve">Rashodi za dodatna ulaganja na nefinancijskoj imovini </t>
  </si>
  <si>
    <t>Dodatna ulaganja na prijevoznim sredstvima</t>
  </si>
  <si>
    <t>PROGRAM 7001</t>
  </si>
  <si>
    <t>Aktivnost A700101</t>
  </si>
  <si>
    <t>Proračunski korisnik 47498</t>
  </si>
  <si>
    <t>Korisnik K1005</t>
  </si>
  <si>
    <t>R0257</t>
  </si>
  <si>
    <t>R0258</t>
  </si>
  <si>
    <t>R0259</t>
  </si>
  <si>
    <t>R0260</t>
  </si>
  <si>
    <t>R0261</t>
  </si>
  <si>
    <t>R0262</t>
  </si>
  <si>
    <t>R0263</t>
  </si>
  <si>
    <t>R0264</t>
  </si>
  <si>
    <t>R0265</t>
  </si>
  <si>
    <t>R0266</t>
  </si>
  <si>
    <t>R0267</t>
  </si>
  <si>
    <t>R0268</t>
  </si>
  <si>
    <t>R0269</t>
  </si>
  <si>
    <t>R0270</t>
  </si>
  <si>
    <t>R0271</t>
  </si>
  <si>
    <t>R0272</t>
  </si>
  <si>
    <t>R0273</t>
  </si>
  <si>
    <t>R0274</t>
  </si>
  <si>
    <t>R0275</t>
  </si>
  <si>
    <t>R0276</t>
  </si>
  <si>
    <t>R0277</t>
  </si>
  <si>
    <t>R0278</t>
  </si>
  <si>
    <t>R0279</t>
  </si>
  <si>
    <t>R0280</t>
  </si>
  <si>
    <t>R0281</t>
  </si>
  <si>
    <t>R0282</t>
  </si>
  <si>
    <t>R0283</t>
  </si>
  <si>
    <t>R0284</t>
  </si>
  <si>
    <t>R0285</t>
  </si>
  <si>
    <t>R0286</t>
  </si>
  <si>
    <t>R0287</t>
  </si>
  <si>
    <t>R0288</t>
  </si>
  <si>
    <t>R0289</t>
  </si>
  <si>
    <t>R0290</t>
  </si>
  <si>
    <t>R0291</t>
  </si>
  <si>
    <t>R0292</t>
  </si>
  <si>
    <t>R0293</t>
  </si>
  <si>
    <t>R0294</t>
  </si>
  <si>
    <t>R0295</t>
  </si>
  <si>
    <t>R0296</t>
  </si>
  <si>
    <t>R0297</t>
  </si>
  <si>
    <t>R0298</t>
  </si>
  <si>
    <t>R0299</t>
  </si>
  <si>
    <t>R0300</t>
  </si>
  <si>
    <t>R0301</t>
  </si>
  <si>
    <t>R0302</t>
  </si>
  <si>
    <t>R0303</t>
  </si>
  <si>
    <t>R0304</t>
  </si>
  <si>
    <t>R0305</t>
  </si>
  <si>
    <t>R0306</t>
  </si>
  <si>
    <t>R0307</t>
  </si>
  <si>
    <t>R0308</t>
  </si>
  <si>
    <t>R0309</t>
  </si>
  <si>
    <t>R0310</t>
  </si>
  <si>
    <t>R0494</t>
  </si>
  <si>
    <t>R0311</t>
  </si>
  <si>
    <t>R0312</t>
  </si>
  <si>
    <t>R0313</t>
  </si>
  <si>
    <t>R0495</t>
  </si>
  <si>
    <t>R0496</t>
  </si>
  <si>
    <t>R0497</t>
  </si>
  <si>
    <t>R0498</t>
  </si>
  <si>
    <t>R0499</t>
  </si>
  <si>
    <t>R0500</t>
  </si>
  <si>
    <t>R0501</t>
  </si>
  <si>
    <t>R0502</t>
  </si>
  <si>
    <t>R0503</t>
  </si>
  <si>
    <t>R0504</t>
  </si>
  <si>
    <t>R0505</t>
  </si>
  <si>
    <t>R0314</t>
  </si>
  <si>
    <t xml:space="preserve">IZVJEŠTAJ O IZVRŠENJU FINANCIJSKOG PLANA JAVNE VATROGASNE POSTROJBE GRADA VODICA ZA 2023. G. </t>
  </si>
  <si>
    <t>II. REBALANS 2023.</t>
  </si>
  <si>
    <t>VATROGASNO VIJEĆE</t>
  </si>
  <si>
    <t>PREDSJEDNIK:</t>
  </si>
  <si>
    <t xml:space="preserve">Hrvoje Perica, dipl.oec. </t>
  </si>
  <si>
    <t>KLASA: 400-02/24-01/03</t>
  </si>
  <si>
    <t>URBROJ: 2182-4-4-03-24-2</t>
  </si>
  <si>
    <t xml:space="preserve">27. ožujka 2024.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</si>
</sst>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top" wrapText="1"/>
    </xf>
    <xf numFmtId="0" fontId="10" fillId="2" borderId="3" xfId="0" quotePrefix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2" borderId="3" xfId="0" applyFont="1" applyFill="1" applyBorder="1" applyAlignment="1">
      <alignment horizontal="left" vertical="center" wrapText="1"/>
    </xf>
    <xf numFmtId="3" fontId="0" fillId="0" borderId="3" xfId="0" applyNumberFormat="1" applyBorder="1"/>
    <xf numFmtId="3" fontId="1" fillId="0" borderId="3" xfId="0" applyNumberFormat="1" applyFont="1" applyBorder="1"/>
    <xf numFmtId="0" fontId="22" fillId="0" borderId="3" xfId="0" applyFont="1" applyBorder="1"/>
    <xf numFmtId="0" fontId="10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4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3" fontId="11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1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26" fillId="0" borderId="3" xfId="0" applyNumberFormat="1" applyFont="1" applyBorder="1"/>
    <xf numFmtId="4" fontId="23" fillId="0" borderId="3" xfId="0" applyNumberFormat="1" applyFont="1" applyBorder="1"/>
    <xf numFmtId="4" fontId="25" fillId="0" borderId="3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1" fontId="0" fillId="0" borderId="3" xfId="0" applyNumberFormat="1" applyBorder="1"/>
    <xf numFmtId="1" fontId="1" fillId="0" borderId="3" xfId="0" applyNumberFormat="1" applyFont="1" applyBorder="1"/>
    <xf numFmtId="1" fontId="23" fillId="0" borderId="3" xfId="0" applyNumberFormat="1" applyFont="1" applyBorder="1"/>
    <xf numFmtId="1" fontId="25" fillId="0" borderId="3" xfId="0" applyNumberFormat="1" applyFont="1" applyBorder="1"/>
    <xf numFmtId="1" fontId="24" fillId="0" borderId="3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4" fontId="3" fillId="4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18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top" wrapText="1"/>
    </xf>
    <xf numFmtId="4" fontId="21" fillId="2" borderId="3" xfId="0" applyNumberFormat="1" applyFont="1" applyFill="1" applyBorder="1" applyAlignment="1">
      <alignment horizontal="right" wrapText="1"/>
    </xf>
    <xf numFmtId="4" fontId="3" fillId="2" borderId="6" xfId="0" applyNumberFormat="1" applyFont="1" applyFill="1" applyBorder="1" applyAlignment="1">
      <alignment horizontal="right"/>
    </xf>
    <xf numFmtId="4" fontId="24" fillId="0" borderId="3" xfId="0" applyNumberFormat="1" applyFont="1" applyBorder="1" applyAlignment="1">
      <alignment vertical="top" wrapText="1"/>
    </xf>
    <xf numFmtId="3" fontId="3" fillId="4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4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" fontId="3" fillId="4" borderId="3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6"/>
  <sheetViews>
    <sheetView topLeftCell="A6" workbookViewId="0">
      <selection activeCell="I19" sqref="I19"/>
    </sheetView>
  </sheetViews>
  <sheetFormatPr defaultRowHeight="14.4" x14ac:dyDescent="0.3"/>
  <cols>
    <col min="6" max="10" width="25.33203125" customWidth="1"/>
    <col min="11" max="12" width="15.6640625" customWidth="1"/>
  </cols>
  <sheetData>
    <row r="1" spans="2:12" ht="42" customHeight="1" x14ac:dyDescent="0.3">
      <c r="B1" s="122" t="s">
        <v>243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2:12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3">
      <c r="B3" s="122" t="s">
        <v>11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12" ht="36" customHeight="1" x14ac:dyDescent="0.3">
      <c r="B4" s="138"/>
      <c r="C4" s="138"/>
      <c r="D4" s="138"/>
      <c r="E4" s="2"/>
      <c r="F4" s="2"/>
      <c r="G4" s="2"/>
      <c r="H4" s="2"/>
      <c r="I4" s="2"/>
      <c r="J4" s="3"/>
      <c r="K4" s="3"/>
    </row>
    <row r="5" spans="2:12" ht="18" customHeight="1" x14ac:dyDescent="0.3">
      <c r="B5" s="122" t="s">
        <v>48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2:12" ht="18" customHeight="1" x14ac:dyDescent="0.3">
      <c r="B6" s="35"/>
      <c r="C6" s="37"/>
      <c r="D6" s="37"/>
      <c r="E6" s="37"/>
      <c r="F6" s="37"/>
      <c r="G6" s="37"/>
      <c r="H6" s="37"/>
      <c r="I6" s="37"/>
      <c r="J6" s="37"/>
      <c r="K6" s="37"/>
    </row>
    <row r="7" spans="2:12" x14ac:dyDescent="0.3">
      <c r="B7" s="133" t="s">
        <v>49</v>
      </c>
      <c r="C7" s="133"/>
      <c r="D7" s="133"/>
      <c r="E7" s="133"/>
      <c r="F7" s="133"/>
      <c r="G7" s="4"/>
      <c r="H7" s="4"/>
      <c r="I7" s="4"/>
      <c r="J7" s="4"/>
      <c r="K7" s="20"/>
    </row>
    <row r="8" spans="2:12" ht="26.4" x14ac:dyDescent="0.3">
      <c r="B8" s="134" t="s">
        <v>6</v>
      </c>
      <c r="C8" s="135"/>
      <c r="D8" s="135"/>
      <c r="E8" s="135"/>
      <c r="F8" s="136"/>
      <c r="G8" s="25" t="s">
        <v>160</v>
      </c>
      <c r="H8" s="1" t="s">
        <v>161</v>
      </c>
      <c r="I8" s="1" t="s">
        <v>244</v>
      </c>
      <c r="J8" s="25" t="s">
        <v>162</v>
      </c>
      <c r="K8" s="1" t="s">
        <v>15</v>
      </c>
      <c r="L8" s="1" t="s">
        <v>40</v>
      </c>
    </row>
    <row r="9" spans="2:12" s="28" customFormat="1" ht="10.199999999999999" x14ac:dyDescent="0.2">
      <c r="B9" s="127">
        <v>1</v>
      </c>
      <c r="C9" s="127"/>
      <c r="D9" s="127"/>
      <c r="E9" s="127"/>
      <c r="F9" s="128"/>
      <c r="G9" s="27">
        <v>2</v>
      </c>
      <c r="H9" s="26">
        <v>3</v>
      </c>
      <c r="I9" s="26">
        <v>4</v>
      </c>
      <c r="J9" s="26">
        <v>5</v>
      </c>
      <c r="K9" s="26" t="s">
        <v>17</v>
      </c>
      <c r="L9" s="26" t="s">
        <v>18</v>
      </c>
    </row>
    <row r="10" spans="2:12" x14ac:dyDescent="0.3">
      <c r="B10" s="129" t="s">
        <v>0</v>
      </c>
      <c r="C10" s="130"/>
      <c r="D10" s="130"/>
      <c r="E10" s="130"/>
      <c r="F10" s="131"/>
      <c r="G10" s="77">
        <f>SUM(G11:G12)</f>
        <v>701767.21</v>
      </c>
      <c r="H10" s="77">
        <v>904915</v>
      </c>
      <c r="I10" s="77">
        <f>SUM(I11:I12)</f>
        <v>952565</v>
      </c>
      <c r="J10" s="77">
        <f>SUM(J11:J12)</f>
        <v>904873.51</v>
      </c>
      <c r="K10" s="19">
        <f>ABS((J10/G10)*100)</f>
        <v>128.94211885448453</v>
      </c>
      <c r="L10" s="19">
        <f>ABS((J10/I10)*100)</f>
        <v>94.993361082970722</v>
      </c>
    </row>
    <row r="11" spans="2:12" x14ac:dyDescent="0.3">
      <c r="B11" s="132" t="s">
        <v>41</v>
      </c>
      <c r="C11" s="124"/>
      <c r="D11" s="124"/>
      <c r="E11" s="124"/>
      <c r="F11" s="126"/>
      <c r="G11" s="76">
        <v>701767.21</v>
      </c>
      <c r="H11" s="76">
        <v>904915</v>
      </c>
      <c r="I11" s="76">
        <v>952565</v>
      </c>
      <c r="J11" s="76">
        <v>904873.51</v>
      </c>
      <c r="K11" s="33">
        <f t="shared" ref="K11:K16" si="0">ABS((J11/G11)*100)</f>
        <v>128.94211885448453</v>
      </c>
      <c r="L11" s="33">
        <f t="shared" ref="L11:L16" si="1">ABS((J11/I11)*100)</f>
        <v>94.993361082970722</v>
      </c>
    </row>
    <row r="12" spans="2:12" x14ac:dyDescent="0.3">
      <c r="B12" s="125" t="s">
        <v>46</v>
      </c>
      <c r="C12" s="126"/>
      <c r="D12" s="126"/>
      <c r="E12" s="126"/>
      <c r="F12" s="126"/>
      <c r="G12" s="17"/>
      <c r="H12" s="76"/>
      <c r="I12" s="17"/>
      <c r="J12" s="17"/>
      <c r="K12" s="33"/>
      <c r="L12" s="33"/>
    </row>
    <row r="13" spans="2:12" x14ac:dyDescent="0.3">
      <c r="B13" s="21" t="s">
        <v>1</v>
      </c>
      <c r="C13" s="36"/>
      <c r="D13" s="36"/>
      <c r="E13" s="36"/>
      <c r="F13" s="36"/>
      <c r="G13" s="77">
        <f>SUM(G14:G15)</f>
        <v>674463.21</v>
      </c>
      <c r="H13" s="77">
        <v>844897</v>
      </c>
      <c r="I13" s="77">
        <f>SUM(I14:I15)</f>
        <v>953595</v>
      </c>
      <c r="J13" s="77">
        <f>SUM(J14:J15)</f>
        <v>822517.93</v>
      </c>
      <c r="K13" s="19">
        <f t="shared" si="0"/>
        <v>121.95148939257933</v>
      </c>
      <c r="L13" s="19">
        <f t="shared" si="1"/>
        <v>86.254429815592587</v>
      </c>
    </row>
    <row r="14" spans="2:12" x14ac:dyDescent="0.3">
      <c r="B14" s="123" t="s">
        <v>42</v>
      </c>
      <c r="C14" s="124"/>
      <c r="D14" s="124"/>
      <c r="E14" s="124"/>
      <c r="F14" s="124"/>
      <c r="G14" s="76">
        <v>577227.85</v>
      </c>
      <c r="H14" s="76">
        <v>766831</v>
      </c>
      <c r="I14" s="76">
        <v>826552</v>
      </c>
      <c r="J14" s="76">
        <v>719499.34000000008</v>
      </c>
      <c r="K14" s="33">
        <f t="shared" si="0"/>
        <v>124.64737105113693</v>
      </c>
      <c r="L14" s="33">
        <f t="shared" si="1"/>
        <v>87.0482849233926</v>
      </c>
    </row>
    <row r="15" spans="2:12" x14ac:dyDescent="0.3">
      <c r="B15" s="125" t="s">
        <v>43</v>
      </c>
      <c r="C15" s="126"/>
      <c r="D15" s="126"/>
      <c r="E15" s="126"/>
      <c r="F15" s="126"/>
      <c r="G15" s="76">
        <v>97235.36</v>
      </c>
      <c r="H15" s="76">
        <v>78066</v>
      </c>
      <c r="I15" s="76">
        <v>127043</v>
      </c>
      <c r="J15" s="76">
        <v>103018.59</v>
      </c>
      <c r="K15" s="33">
        <f t="shared" si="0"/>
        <v>105.94766142687186</v>
      </c>
      <c r="L15" s="33">
        <f t="shared" si="1"/>
        <v>81.089544484938173</v>
      </c>
    </row>
    <row r="16" spans="2:12" x14ac:dyDescent="0.3">
      <c r="B16" s="137" t="s">
        <v>50</v>
      </c>
      <c r="C16" s="130"/>
      <c r="D16" s="130"/>
      <c r="E16" s="130"/>
      <c r="F16" s="130"/>
      <c r="G16" s="77">
        <v>27304</v>
      </c>
      <c r="H16" s="77">
        <v>60018</v>
      </c>
      <c r="I16" s="18">
        <v>-1030</v>
      </c>
      <c r="J16" s="79">
        <v>82355.58</v>
      </c>
      <c r="K16" s="19">
        <f t="shared" si="0"/>
        <v>301.62459712862585</v>
      </c>
      <c r="L16" s="19">
        <f t="shared" si="1"/>
        <v>7995.6873786407768</v>
      </c>
    </row>
    <row r="17" spans="1:43" ht="17.399999999999999" x14ac:dyDescent="0.3">
      <c r="B17" s="2"/>
      <c r="C17" s="15"/>
      <c r="D17" s="15"/>
      <c r="E17" s="15"/>
      <c r="F17" s="15"/>
      <c r="G17" s="15"/>
      <c r="H17" s="15"/>
      <c r="I17" s="16"/>
      <c r="J17" s="16"/>
      <c r="K17" s="16"/>
      <c r="L17" s="16"/>
    </row>
    <row r="18" spans="1:43" ht="18" customHeight="1" x14ac:dyDescent="0.3">
      <c r="B18" s="133" t="s">
        <v>51</v>
      </c>
      <c r="C18" s="133"/>
      <c r="D18" s="133"/>
      <c r="E18" s="133"/>
      <c r="F18" s="133"/>
      <c r="G18" s="15"/>
      <c r="H18" s="15"/>
      <c r="I18" s="16"/>
      <c r="J18" s="16"/>
      <c r="K18" s="16"/>
      <c r="L18" s="16"/>
    </row>
    <row r="19" spans="1:43" ht="26.4" x14ac:dyDescent="0.3">
      <c r="B19" s="134" t="s">
        <v>6</v>
      </c>
      <c r="C19" s="135"/>
      <c r="D19" s="135"/>
      <c r="E19" s="135"/>
      <c r="F19" s="136"/>
      <c r="G19" s="25" t="s">
        <v>160</v>
      </c>
      <c r="H19" s="1" t="s">
        <v>161</v>
      </c>
      <c r="I19" s="1" t="s">
        <v>244</v>
      </c>
      <c r="J19" s="25" t="s">
        <v>162</v>
      </c>
      <c r="K19" s="1" t="s">
        <v>15</v>
      </c>
      <c r="L19" s="1" t="s">
        <v>40</v>
      </c>
    </row>
    <row r="20" spans="1:43" s="28" customFormat="1" x14ac:dyDescent="0.3">
      <c r="B20" s="127">
        <v>1</v>
      </c>
      <c r="C20" s="127"/>
      <c r="D20" s="127"/>
      <c r="E20" s="127"/>
      <c r="F20" s="128"/>
      <c r="G20" s="27">
        <v>2</v>
      </c>
      <c r="H20" s="26">
        <v>3</v>
      </c>
      <c r="I20" s="26">
        <v>4</v>
      </c>
      <c r="J20" s="26">
        <v>5</v>
      </c>
      <c r="K20" s="26" t="s">
        <v>17</v>
      </c>
      <c r="L20" s="26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">
      <c r="A21" s="28"/>
      <c r="B21" s="132" t="s">
        <v>44</v>
      </c>
      <c r="C21" s="144"/>
      <c r="D21" s="144"/>
      <c r="E21" s="144"/>
      <c r="F21" s="145"/>
      <c r="G21" s="76">
        <v>69297.37</v>
      </c>
      <c r="H21" s="76"/>
      <c r="I21" s="17"/>
      <c r="J21" s="17"/>
      <c r="K21" s="17"/>
      <c r="L21" s="17"/>
    </row>
    <row r="22" spans="1:43" x14ac:dyDescent="0.3">
      <c r="A22" s="28"/>
      <c r="B22" s="132" t="s">
        <v>45</v>
      </c>
      <c r="C22" s="124"/>
      <c r="D22" s="124"/>
      <c r="E22" s="124"/>
      <c r="F22" s="124"/>
      <c r="G22" s="76">
        <v>59948.1</v>
      </c>
      <c r="H22" s="76">
        <v>64000</v>
      </c>
      <c r="I22" s="76">
        <v>64000</v>
      </c>
      <c r="J22" s="76">
        <v>63913.35</v>
      </c>
      <c r="K22" s="17">
        <f>ABS((J22/G22)*100)</f>
        <v>106.61447151786294</v>
      </c>
      <c r="L22" s="17">
        <f t="shared" ref="L22:L24" si="2">ABS((J22/I22)*100)</f>
        <v>99.864609375000001</v>
      </c>
    </row>
    <row r="23" spans="1:43" s="38" customFormat="1" ht="15" customHeight="1" x14ac:dyDescent="0.3">
      <c r="A23" s="28"/>
      <c r="B23" s="141" t="s">
        <v>47</v>
      </c>
      <c r="C23" s="142"/>
      <c r="D23" s="142"/>
      <c r="E23" s="142"/>
      <c r="F23" s="143"/>
      <c r="G23" s="77">
        <v>9349.27</v>
      </c>
      <c r="H23" s="77">
        <v>-64000</v>
      </c>
      <c r="I23" s="19"/>
      <c r="J23" s="77">
        <v>-63913.35</v>
      </c>
      <c r="K23" s="19">
        <v>-684</v>
      </c>
      <c r="L23" s="19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8" customFormat="1" ht="15" customHeight="1" x14ac:dyDescent="0.3">
      <c r="A24" s="28"/>
      <c r="B24" s="129" t="s">
        <v>52</v>
      </c>
      <c r="C24" s="139"/>
      <c r="D24" s="139"/>
      <c r="E24" s="139"/>
      <c r="F24" s="140"/>
      <c r="G24" s="78">
        <v>28376.71</v>
      </c>
      <c r="H24" s="78">
        <v>3982</v>
      </c>
      <c r="I24" s="78">
        <v>65030</v>
      </c>
      <c r="J24" s="78">
        <v>65029.98</v>
      </c>
      <c r="K24" s="19">
        <f t="shared" ref="K24:K25" si="3">ABS((J24/G24)*100)</f>
        <v>229.16673567866047</v>
      </c>
      <c r="L24" s="19">
        <f t="shared" si="2"/>
        <v>99.999969244963864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">
      <c r="A25" s="28"/>
      <c r="B25" s="137" t="s">
        <v>53</v>
      </c>
      <c r="C25" s="130"/>
      <c r="D25" s="130"/>
      <c r="E25" s="130"/>
      <c r="F25" s="130"/>
      <c r="G25" s="78">
        <f>SUM(G16,G23,G24)</f>
        <v>65029.98</v>
      </c>
      <c r="H25" s="78">
        <v>0</v>
      </c>
      <c r="I25" s="75"/>
      <c r="J25" s="78">
        <v>83472.210000000006</v>
      </c>
      <c r="K25" s="19">
        <f t="shared" si="3"/>
        <v>128.35958122699716</v>
      </c>
      <c r="L25" s="19"/>
    </row>
    <row r="26" spans="1:43" ht="15.6" x14ac:dyDescent="0.3">
      <c r="B26" s="12"/>
      <c r="C26" s="13"/>
      <c r="D26" s="13"/>
      <c r="E26" s="13"/>
      <c r="F26" s="13"/>
      <c r="G26" s="14"/>
      <c r="H26" s="14"/>
      <c r="I26" s="14"/>
      <c r="J26" s="14"/>
      <c r="K26" s="14"/>
    </row>
  </sheetData>
  <mergeCells count="21"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8:F18"/>
    <mergeCell ref="B1:L1"/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</mergeCells>
  <pageMargins left="0.7" right="0.7" top="0.75" bottom="0.75" header="0.3" footer="0.3"/>
  <pageSetup paperSize="9" scale="64" orientation="landscape" r:id="rId1"/>
  <ignoredErrors>
    <ignoredError sqref="G10 G13 I13:J13 J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7"/>
  <sheetViews>
    <sheetView topLeftCell="B23" workbookViewId="0">
      <selection activeCell="I35" sqref="I3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customWidth="1"/>
    <col min="7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3">
      <c r="B2" s="122" t="s">
        <v>11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3">
      <c r="B4" s="122" t="s">
        <v>54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12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3">
      <c r="B6" s="122" t="s">
        <v>16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2:12" ht="17.399999999999999" x14ac:dyDescent="0.3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6.4" x14ac:dyDescent="0.3">
      <c r="B8" s="146" t="s">
        <v>6</v>
      </c>
      <c r="C8" s="147"/>
      <c r="D8" s="147"/>
      <c r="E8" s="147"/>
      <c r="F8" s="148"/>
      <c r="G8" s="39" t="s">
        <v>160</v>
      </c>
      <c r="H8" s="39" t="s">
        <v>161</v>
      </c>
      <c r="I8" s="39" t="s">
        <v>244</v>
      </c>
      <c r="J8" s="39" t="s">
        <v>162</v>
      </c>
      <c r="K8" s="39" t="s">
        <v>15</v>
      </c>
      <c r="L8" s="39" t="s">
        <v>40</v>
      </c>
    </row>
    <row r="9" spans="2:12" ht="16.5" customHeight="1" x14ac:dyDescent="0.3">
      <c r="B9" s="146">
        <v>1</v>
      </c>
      <c r="C9" s="147"/>
      <c r="D9" s="147"/>
      <c r="E9" s="147"/>
      <c r="F9" s="148"/>
      <c r="G9" s="39">
        <v>2</v>
      </c>
      <c r="H9" s="39">
        <v>3</v>
      </c>
      <c r="I9" s="39">
        <v>4</v>
      </c>
      <c r="J9" s="39">
        <v>5</v>
      </c>
      <c r="K9" s="39" t="s">
        <v>17</v>
      </c>
      <c r="L9" s="39" t="s">
        <v>18</v>
      </c>
    </row>
    <row r="10" spans="2:12" x14ac:dyDescent="0.3">
      <c r="B10" s="6"/>
      <c r="C10" s="6"/>
      <c r="D10" s="6"/>
      <c r="E10" s="6"/>
      <c r="F10" s="6" t="s">
        <v>19</v>
      </c>
      <c r="G10" s="80">
        <f>SUM(G11,G30)</f>
        <v>730143.91999999993</v>
      </c>
      <c r="H10" s="80">
        <f t="shared" ref="H10:J10" si="0">SUM(H11,H30)</f>
        <v>908897</v>
      </c>
      <c r="I10" s="80">
        <f t="shared" si="0"/>
        <v>1017595</v>
      </c>
      <c r="J10" s="80">
        <f t="shared" si="0"/>
        <v>969903.49</v>
      </c>
      <c r="K10" s="90">
        <f>ABS((J10/G10)*100)</f>
        <v>132.83730281558738</v>
      </c>
      <c r="L10" s="90">
        <f>ABS((J10/I10)*100)</f>
        <v>95.313311287889576</v>
      </c>
    </row>
    <row r="11" spans="2:12" ht="15.75" customHeight="1" x14ac:dyDescent="0.3">
      <c r="B11" s="53">
        <v>6</v>
      </c>
      <c r="C11" s="53"/>
      <c r="D11" s="53"/>
      <c r="E11" s="53"/>
      <c r="F11" s="53" t="s">
        <v>2</v>
      </c>
      <c r="G11" s="80">
        <f>SUM(G12,G17,G20,G25)</f>
        <v>701767.21</v>
      </c>
      <c r="H11" s="80">
        <f t="shared" ref="H11:J11" si="1">SUM(H12,H17,H20,H25)</f>
        <v>904915</v>
      </c>
      <c r="I11" s="80">
        <f t="shared" si="1"/>
        <v>952565</v>
      </c>
      <c r="J11" s="80">
        <f t="shared" si="1"/>
        <v>904873.51</v>
      </c>
      <c r="K11" s="91">
        <f t="shared" ref="K11:K33" si="2">ABS((J11/G11)*100)</f>
        <v>128.94211885448453</v>
      </c>
      <c r="L11" s="91">
        <f t="shared" ref="L11:L33" si="3">ABS((J11/I11)*100)</f>
        <v>94.993361082970722</v>
      </c>
    </row>
    <row r="12" spans="2:12" ht="26.4" x14ac:dyDescent="0.3">
      <c r="B12" s="6"/>
      <c r="C12" s="10">
        <v>63</v>
      </c>
      <c r="D12" s="10"/>
      <c r="E12" s="10"/>
      <c r="F12" s="10" t="s">
        <v>20</v>
      </c>
      <c r="G12" s="81">
        <f>SUM(G13,G15)</f>
        <v>66474.63</v>
      </c>
      <c r="H12" s="81">
        <f t="shared" ref="H12:J12" si="4">SUM(H13,H15)</f>
        <v>94908</v>
      </c>
      <c r="I12" s="81">
        <f t="shared" si="4"/>
        <v>126558</v>
      </c>
      <c r="J12" s="81">
        <f t="shared" si="4"/>
        <v>126759.42000000001</v>
      </c>
      <c r="K12" s="91">
        <f t="shared" si="2"/>
        <v>190.68841752109037</v>
      </c>
      <c r="L12" s="91">
        <f t="shared" si="3"/>
        <v>100.15915232541603</v>
      </c>
    </row>
    <row r="13" spans="2:12" ht="26.4" x14ac:dyDescent="0.3">
      <c r="B13" s="6"/>
      <c r="C13" s="10"/>
      <c r="D13" s="48">
        <v>632</v>
      </c>
      <c r="E13" s="48"/>
      <c r="F13" s="48" t="s">
        <v>71</v>
      </c>
      <c r="G13" s="87">
        <f>SUM(G14)</f>
        <v>16020.17</v>
      </c>
      <c r="H13" s="87">
        <f t="shared" ref="H13:J13" si="5">SUM(H14)</f>
        <v>48455</v>
      </c>
      <c r="I13" s="87">
        <f t="shared" si="5"/>
        <v>82759</v>
      </c>
      <c r="J13" s="87">
        <f t="shared" si="5"/>
        <v>82757.740000000005</v>
      </c>
      <c r="K13" s="92">
        <f t="shared" si="2"/>
        <v>516.58465546869979</v>
      </c>
      <c r="L13" s="92">
        <f t="shared" si="3"/>
        <v>99.998477506978105</v>
      </c>
    </row>
    <row r="14" spans="2:12" x14ac:dyDescent="0.3">
      <c r="B14" s="7"/>
      <c r="C14" s="7"/>
      <c r="D14" s="7"/>
      <c r="E14" s="7">
        <v>6323</v>
      </c>
      <c r="F14" s="7" t="s">
        <v>57</v>
      </c>
      <c r="G14" s="82">
        <v>16020.17</v>
      </c>
      <c r="H14" s="82">
        <v>48455</v>
      </c>
      <c r="I14" s="82">
        <v>82759</v>
      </c>
      <c r="J14" s="82">
        <v>82757.740000000005</v>
      </c>
      <c r="K14" s="92">
        <f t="shared" si="2"/>
        <v>516.58465546869979</v>
      </c>
      <c r="L14" s="92">
        <f t="shared" si="3"/>
        <v>99.998477506978105</v>
      </c>
    </row>
    <row r="15" spans="2:12" ht="26.4" x14ac:dyDescent="0.3">
      <c r="B15" s="7"/>
      <c r="C15" s="7"/>
      <c r="D15" s="8">
        <v>636</v>
      </c>
      <c r="E15" s="8"/>
      <c r="F15" s="11" t="s">
        <v>72</v>
      </c>
      <c r="G15" s="87">
        <f>SUM(G16)</f>
        <v>50454.46</v>
      </c>
      <c r="H15" s="87">
        <f t="shared" ref="H15:J15" si="6">SUM(H16)</f>
        <v>46453</v>
      </c>
      <c r="I15" s="87">
        <f t="shared" si="6"/>
        <v>43799</v>
      </c>
      <c r="J15" s="87">
        <f t="shared" si="6"/>
        <v>44001.68</v>
      </c>
      <c r="K15" s="92">
        <f t="shared" si="2"/>
        <v>87.21068464512355</v>
      </c>
      <c r="L15" s="92">
        <f t="shared" si="3"/>
        <v>100.46275029110254</v>
      </c>
    </row>
    <row r="16" spans="2:12" s="47" customFormat="1" ht="24.75" customHeight="1" x14ac:dyDescent="0.25">
      <c r="B16" s="45"/>
      <c r="C16" s="45"/>
      <c r="D16" s="46"/>
      <c r="E16" s="45">
        <v>6361</v>
      </c>
      <c r="F16" s="45" t="s">
        <v>58</v>
      </c>
      <c r="G16" s="104">
        <v>50454.46</v>
      </c>
      <c r="H16" s="104">
        <v>46453</v>
      </c>
      <c r="I16" s="104">
        <v>43799</v>
      </c>
      <c r="J16" s="84">
        <v>44001.68</v>
      </c>
      <c r="K16" s="92">
        <f t="shared" si="2"/>
        <v>87.21068464512355</v>
      </c>
      <c r="L16" s="92">
        <f t="shared" si="3"/>
        <v>100.46275029110254</v>
      </c>
    </row>
    <row r="17" spans="2:12" s="47" customFormat="1" ht="24.75" customHeight="1" x14ac:dyDescent="0.25">
      <c r="B17" s="45"/>
      <c r="C17" s="45">
        <v>64</v>
      </c>
      <c r="D17" s="46"/>
      <c r="E17" s="45"/>
      <c r="F17" s="45" t="s">
        <v>59</v>
      </c>
      <c r="G17" s="106">
        <f>SUM(G18)</f>
        <v>0.09</v>
      </c>
      <c r="H17" s="106">
        <f t="shared" ref="H17:J17" si="7">SUM(H18)</f>
        <v>13</v>
      </c>
      <c r="I17" s="106">
        <f t="shared" si="7"/>
        <v>13</v>
      </c>
      <c r="J17" s="106">
        <f t="shared" si="7"/>
        <v>0.06</v>
      </c>
      <c r="K17" s="91">
        <f t="shared" si="2"/>
        <v>66.666666666666657</v>
      </c>
      <c r="L17" s="91">
        <f t="shared" si="3"/>
        <v>0.46153846153846151</v>
      </c>
    </row>
    <row r="18" spans="2:12" s="47" customFormat="1" ht="24.75" customHeight="1" x14ac:dyDescent="0.25">
      <c r="B18" s="45"/>
      <c r="C18" s="45"/>
      <c r="D18" s="46">
        <v>641</v>
      </c>
      <c r="E18" s="45"/>
      <c r="F18" s="46" t="s">
        <v>60</v>
      </c>
      <c r="G18" s="104">
        <f>SUM(G19)</f>
        <v>0.09</v>
      </c>
      <c r="H18" s="104">
        <f t="shared" ref="H18:J18" si="8">SUM(H19)</f>
        <v>13</v>
      </c>
      <c r="I18" s="104">
        <f t="shared" si="8"/>
        <v>13</v>
      </c>
      <c r="J18" s="104">
        <f t="shared" si="8"/>
        <v>0.06</v>
      </c>
      <c r="K18" s="92">
        <f t="shared" si="2"/>
        <v>66.666666666666657</v>
      </c>
      <c r="L18" s="92">
        <f t="shared" si="3"/>
        <v>0.46153846153846151</v>
      </c>
    </row>
    <row r="19" spans="2:12" s="47" customFormat="1" ht="24.75" customHeight="1" x14ac:dyDescent="0.25">
      <c r="B19" s="45"/>
      <c r="C19" s="45"/>
      <c r="D19" s="46"/>
      <c r="E19" s="45">
        <v>6413</v>
      </c>
      <c r="F19" s="45" t="s">
        <v>61</v>
      </c>
      <c r="G19" s="104">
        <v>0.09</v>
      </c>
      <c r="H19" s="104">
        <v>13</v>
      </c>
      <c r="I19" s="104">
        <v>13</v>
      </c>
      <c r="J19" s="109">
        <v>0.06</v>
      </c>
      <c r="K19" s="92">
        <f t="shared" si="2"/>
        <v>66.666666666666657</v>
      </c>
      <c r="L19" s="92">
        <f t="shared" si="3"/>
        <v>0.46153846153846151</v>
      </c>
    </row>
    <row r="20" spans="2:12" ht="26.4" x14ac:dyDescent="0.3">
      <c r="B20" s="7"/>
      <c r="C20" s="7">
        <v>66</v>
      </c>
      <c r="D20" s="8"/>
      <c r="E20" s="8"/>
      <c r="F20" s="10" t="s">
        <v>21</v>
      </c>
      <c r="G20" s="81">
        <f>SUM(G21,G23)</f>
        <v>24875.26</v>
      </c>
      <c r="H20" s="81">
        <f t="shared" ref="H20:J20" si="9">SUM(H21,H23)</f>
        <v>18582</v>
      </c>
      <c r="I20" s="81">
        <f t="shared" si="9"/>
        <v>19682</v>
      </c>
      <c r="J20" s="81">
        <f t="shared" si="9"/>
        <v>18198.43</v>
      </c>
      <c r="K20" s="91">
        <f t="shared" si="2"/>
        <v>73.158752913537398</v>
      </c>
      <c r="L20" s="91">
        <f t="shared" si="3"/>
        <v>92.462300579209426</v>
      </c>
    </row>
    <row r="21" spans="2:12" ht="26.4" x14ac:dyDescent="0.3">
      <c r="B21" s="7"/>
      <c r="C21" s="24"/>
      <c r="D21" s="8">
        <v>661</v>
      </c>
      <c r="E21" s="8"/>
      <c r="F21" s="48" t="s">
        <v>22</v>
      </c>
      <c r="G21" s="87">
        <f>SUM(G22)</f>
        <v>18239.12</v>
      </c>
      <c r="H21" s="87">
        <f t="shared" ref="H21:J21" si="10">SUM(H22)</f>
        <v>15927</v>
      </c>
      <c r="I21" s="87">
        <f t="shared" si="10"/>
        <v>15927</v>
      </c>
      <c r="J21" s="87">
        <f t="shared" si="10"/>
        <v>14698.43</v>
      </c>
      <c r="K21" s="92">
        <f t="shared" si="2"/>
        <v>80.587385794928707</v>
      </c>
      <c r="L21" s="92">
        <f t="shared" si="3"/>
        <v>92.286243485904436</v>
      </c>
    </row>
    <row r="22" spans="2:12" x14ac:dyDescent="0.3">
      <c r="B22" s="7"/>
      <c r="C22" s="24"/>
      <c r="D22" s="8"/>
      <c r="E22" s="7">
        <v>6615</v>
      </c>
      <c r="F22" s="10" t="s">
        <v>62</v>
      </c>
      <c r="G22" s="82">
        <v>18239.12</v>
      </c>
      <c r="H22" s="82">
        <v>15927</v>
      </c>
      <c r="I22" s="82">
        <v>15927</v>
      </c>
      <c r="J22" s="83">
        <v>14698.43</v>
      </c>
      <c r="K22" s="92">
        <f t="shared" si="2"/>
        <v>80.587385794928707</v>
      </c>
      <c r="L22" s="92">
        <f t="shared" si="3"/>
        <v>92.286243485904436</v>
      </c>
    </row>
    <row r="23" spans="2:12" ht="26.4" x14ac:dyDescent="0.3">
      <c r="B23" s="7"/>
      <c r="C23" s="24"/>
      <c r="D23" s="8">
        <v>663</v>
      </c>
      <c r="E23" s="8"/>
      <c r="F23" s="48" t="s">
        <v>68</v>
      </c>
      <c r="G23" s="87">
        <f>SUM(G24)</f>
        <v>6636.14</v>
      </c>
      <c r="H23" s="87">
        <f t="shared" ref="H23:J23" si="11">SUM(H24)</f>
        <v>2655</v>
      </c>
      <c r="I23" s="87">
        <f t="shared" si="11"/>
        <v>3755</v>
      </c>
      <c r="J23" s="87">
        <f t="shared" si="11"/>
        <v>3500</v>
      </c>
      <c r="K23" s="92">
        <f t="shared" si="2"/>
        <v>52.741503343811317</v>
      </c>
      <c r="L23" s="92">
        <f t="shared" si="3"/>
        <v>93.209054593874825</v>
      </c>
    </row>
    <row r="24" spans="2:12" x14ac:dyDescent="0.3">
      <c r="B24" s="7"/>
      <c r="C24" s="24"/>
      <c r="D24" s="8"/>
      <c r="E24" s="7">
        <v>6631</v>
      </c>
      <c r="F24" s="10" t="s">
        <v>69</v>
      </c>
      <c r="G24" s="82">
        <v>6636.14</v>
      </c>
      <c r="H24" s="82">
        <v>2655</v>
      </c>
      <c r="I24" s="82">
        <v>3755</v>
      </c>
      <c r="J24" s="83">
        <v>3500</v>
      </c>
      <c r="K24" s="92">
        <f t="shared" si="2"/>
        <v>52.741503343811317</v>
      </c>
      <c r="L24" s="92">
        <f t="shared" si="3"/>
        <v>93.209054593874825</v>
      </c>
    </row>
    <row r="25" spans="2:12" x14ac:dyDescent="0.3">
      <c r="B25" s="7"/>
      <c r="C25" s="7">
        <v>67</v>
      </c>
      <c r="D25" s="8"/>
      <c r="E25" s="7"/>
      <c r="F25" s="10" t="s">
        <v>64</v>
      </c>
      <c r="G25" s="81">
        <f>SUM(G26)</f>
        <v>610417.23</v>
      </c>
      <c r="H25" s="81">
        <f t="shared" ref="H25:J25" si="12">SUM(H26)</f>
        <v>791412</v>
      </c>
      <c r="I25" s="81">
        <f t="shared" si="12"/>
        <v>806312</v>
      </c>
      <c r="J25" s="81">
        <f t="shared" si="12"/>
        <v>759915.6</v>
      </c>
      <c r="K25" s="91">
        <f t="shared" si="2"/>
        <v>124.49117794397777</v>
      </c>
      <c r="L25" s="91">
        <f t="shared" si="3"/>
        <v>94.245850241593814</v>
      </c>
    </row>
    <row r="26" spans="2:12" ht="26.4" x14ac:dyDescent="0.3">
      <c r="B26" s="7"/>
      <c r="C26" s="24"/>
      <c r="D26" s="8">
        <v>671</v>
      </c>
      <c r="E26" s="8"/>
      <c r="F26" s="48" t="s">
        <v>63</v>
      </c>
      <c r="G26" s="87">
        <f>SUM(G27:G29)</f>
        <v>610417.23</v>
      </c>
      <c r="H26" s="87">
        <f t="shared" ref="H26:J26" si="13">SUM(H27:H29)</f>
        <v>791412</v>
      </c>
      <c r="I26" s="87">
        <f t="shared" si="13"/>
        <v>806312</v>
      </c>
      <c r="J26" s="87">
        <f t="shared" si="13"/>
        <v>759915.6</v>
      </c>
      <c r="K26" s="92">
        <f t="shared" si="2"/>
        <v>124.49117794397777</v>
      </c>
      <c r="L26" s="92">
        <f t="shared" si="3"/>
        <v>94.245850241593814</v>
      </c>
    </row>
    <row r="27" spans="2:12" ht="26.4" x14ac:dyDescent="0.3">
      <c r="B27" s="7"/>
      <c r="C27" s="7"/>
      <c r="D27" s="8"/>
      <c r="E27" s="7">
        <v>6711</v>
      </c>
      <c r="F27" s="10" t="s">
        <v>65</v>
      </c>
      <c r="G27" s="82">
        <v>544762.05000000005</v>
      </c>
      <c r="H27" s="82">
        <v>721703</v>
      </c>
      <c r="I27" s="82">
        <v>736603</v>
      </c>
      <c r="J27" s="83">
        <v>690293.25</v>
      </c>
      <c r="K27" s="92">
        <f t="shared" si="2"/>
        <v>126.71463623429715</v>
      </c>
      <c r="L27" s="92">
        <f t="shared" si="3"/>
        <v>93.713065246815447</v>
      </c>
    </row>
    <row r="28" spans="2:12" ht="26.4" x14ac:dyDescent="0.3">
      <c r="B28" s="7"/>
      <c r="C28" s="7"/>
      <c r="D28" s="8"/>
      <c r="E28" s="7">
        <v>6712</v>
      </c>
      <c r="F28" s="10" t="s">
        <v>66</v>
      </c>
      <c r="G28" s="82">
        <v>5707.08</v>
      </c>
      <c r="H28" s="82">
        <v>5709</v>
      </c>
      <c r="I28" s="82">
        <v>5709</v>
      </c>
      <c r="J28" s="83">
        <v>5709</v>
      </c>
      <c r="K28" s="92">
        <f t="shared" si="2"/>
        <v>100.03364242309551</v>
      </c>
      <c r="L28" s="92">
        <f t="shared" si="3"/>
        <v>100</v>
      </c>
    </row>
    <row r="29" spans="2:12" ht="26.4" x14ac:dyDescent="0.3">
      <c r="B29" s="7"/>
      <c r="C29" s="7"/>
      <c r="D29" s="8"/>
      <c r="E29" s="7">
        <v>6714</v>
      </c>
      <c r="F29" s="10" t="s">
        <v>67</v>
      </c>
      <c r="G29" s="82">
        <v>59948.1</v>
      </c>
      <c r="H29" s="82">
        <v>64000</v>
      </c>
      <c r="I29" s="82">
        <v>64000</v>
      </c>
      <c r="J29" s="83">
        <v>63913.35</v>
      </c>
      <c r="K29" s="92">
        <f t="shared" si="2"/>
        <v>106.61447151786294</v>
      </c>
      <c r="L29" s="92">
        <f t="shared" si="3"/>
        <v>99.864609375000001</v>
      </c>
    </row>
    <row r="30" spans="2:12" x14ac:dyDescent="0.3">
      <c r="B30" s="53">
        <v>9</v>
      </c>
      <c r="C30" s="53"/>
      <c r="D30" s="53"/>
      <c r="E30" s="53"/>
      <c r="F30" s="53" t="s">
        <v>165</v>
      </c>
      <c r="G30" s="80">
        <f>SUM(G31)</f>
        <v>28376.71</v>
      </c>
      <c r="H30" s="80">
        <f t="shared" ref="H30:J30" si="14">SUM(H31)</f>
        <v>3982</v>
      </c>
      <c r="I30" s="80">
        <f t="shared" si="14"/>
        <v>65030</v>
      </c>
      <c r="J30" s="80">
        <f t="shared" si="14"/>
        <v>65029.979999999996</v>
      </c>
      <c r="K30" s="91">
        <f t="shared" si="2"/>
        <v>229.16673567866042</v>
      </c>
      <c r="L30" s="91">
        <f t="shared" si="3"/>
        <v>99.999969244963864</v>
      </c>
    </row>
    <row r="31" spans="2:12" x14ac:dyDescent="0.3">
      <c r="B31" s="7"/>
      <c r="C31" s="7">
        <v>92</v>
      </c>
      <c r="D31" s="8"/>
      <c r="E31" s="7"/>
      <c r="F31" s="10" t="s">
        <v>166</v>
      </c>
      <c r="G31" s="81">
        <f>SUM(G32)</f>
        <v>28376.71</v>
      </c>
      <c r="H31" s="81">
        <f t="shared" ref="H31:J31" si="15">SUM(H32)</f>
        <v>3982</v>
      </c>
      <c r="I31" s="81">
        <f t="shared" si="15"/>
        <v>65030</v>
      </c>
      <c r="J31" s="81">
        <f t="shared" si="15"/>
        <v>65029.979999999996</v>
      </c>
      <c r="K31" s="91">
        <f t="shared" si="2"/>
        <v>229.16673567866042</v>
      </c>
      <c r="L31" s="91">
        <f t="shared" si="3"/>
        <v>99.999969244963864</v>
      </c>
    </row>
    <row r="32" spans="2:12" x14ac:dyDescent="0.3">
      <c r="B32" s="7"/>
      <c r="C32" s="7"/>
      <c r="D32" s="8">
        <v>922</v>
      </c>
      <c r="E32" s="7"/>
      <c r="F32" s="48" t="s">
        <v>166</v>
      </c>
      <c r="G32" s="82">
        <f>SUM(G33)</f>
        <v>28376.71</v>
      </c>
      <c r="H32" s="82">
        <f t="shared" ref="H32:J32" si="16">SUM(H33)</f>
        <v>3982</v>
      </c>
      <c r="I32" s="82">
        <f t="shared" si="16"/>
        <v>65030</v>
      </c>
      <c r="J32" s="82">
        <f t="shared" si="16"/>
        <v>65029.979999999996</v>
      </c>
      <c r="K32" s="92">
        <f t="shared" si="2"/>
        <v>229.16673567866042</v>
      </c>
      <c r="L32" s="92">
        <f t="shared" si="3"/>
        <v>99.999969244963864</v>
      </c>
    </row>
    <row r="33" spans="2:12" x14ac:dyDescent="0.3">
      <c r="B33" s="7"/>
      <c r="C33" s="7"/>
      <c r="D33" s="8"/>
      <c r="E33" s="7">
        <v>9221</v>
      </c>
      <c r="F33" s="10" t="s">
        <v>166</v>
      </c>
      <c r="G33" s="82">
        <v>28376.71</v>
      </c>
      <c r="H33" s="82">
        <v>3982</v>
      </c>
      <c r="I33" s="82">
        <v>65030</v>
      </c>
      <c r="J33" s="83">
        <v>65029.979999999996</v>
      </c>
      <c r="K33" s="92">
        <f t="shared" si="2"/>
        <v>229.16673567866042</v>
      </c>
      <c r="L33" s="92">
        <f t="shared" si="3"/>
        <v>99.999969244963864</v>
      </c>
    </row>
    <row r="34" spans="2:12" ht="15.75" customHeight="1" x14ac:dyDescent="0.3">
      <c r="B34" s="2"/>
      <c r="C34" s="2"/>
      <c r="D34" s="2"/>
      <c r="E34" s="2"/>
      <c r="F34" s="2"/>
      <c r="G34" s="105"/>
      <c r="H34" s="2"/>
      <c r="I34" s="2"/>
      <c r="J34" s="3"/>
      <c r="K34" s="89"/>
      <c r="L34" s="3"/>
    </row>
    <row r="35" spans="2:12" ht="26.4" x14ac:dyDescent="0.3">
      <c r="B35" s="146" t="s">
        <v>6</v>
      </c>
      <c r="C35" s="147"/>
      <c r="D35" s="147"/>
      <c r="E35" s="147"/>
      <c r="F35" s="148"/>
      <c r="G35" s="39" t="s">
        <v>160</v>
      </c>
      <c r="H35" s="39" t="s">
        <v>161</v>
      </c>
      <c r="I35" s="39" t="s">
        <v>244</v>
      </c>
      <c r="J35" s="39" t="s">
        <v>162</v>
      </c>
      <c r="K35" s="39" t="s">
        <v>15</v>
      </c>
      <c r="L35" s="39" t="s">
        <v>40</v>
      </c>
    </row>
    <row r="36" spans="2:12" ht="12.75" customHeight="1" x14ac:dyDescent="0.3">
      <c r="B36" s="146">
        <v>1</v>
      </c>
      <c r="C36" s="147"/>
      <c r="D36" s="147"/>
      <c r="E36" s="147"/>
      <c r="F36" s="148"/>
      <c r="G36" s="39">
        <v>2</v>
      </c>
      <c r="H36" s="39">
        <v>3</v>
      </c>
      <c r="I36" s="39">
        <v>4</v>
      </c>
      <c r="J36" s="39">
        <v>5</v>
      </c>
      <c r="K36" s="39" t="s">
        <v>17</v>
      </c>
      <c r="L36" s="39" t="s">
        <v>18</v>
      </c>
    </row>
    <row r="37" spans="2:12" x14ac:dyDescent="0.3">
      <c r="B37" s="53"/>
      <c r="C37" s="53"/>
      <c r="D37" s="53"/>
      <c r="E37" s="53"/>
      <c r="F37" s="53" t="s">
        <v>7</v>
      </c>
      <c r="G37" s="80">
        <f>SUM(G38,G78)</f>
        <v>674463.21</v>
      </c>
      <c r="H37" s="80">
        <f t="shared" ref="H37:J37" si="17">SUM(H38,H78)</f>
        <v>844897</v>
      </c>
      <c r="I37" s="80">
        <f t="shared" si="17"/>
        <v>953595</v>
      </c>
      <c r="J37" s="80">
        <f t="shared" si="17"/>
        <v>822517.93</v>
      </c>
      <c r="K37" s="90">
        <f>ABS((J37/G37)*100)</f>
        <v>121.95148939257933</v>
      </c>
      <c r="L37" s="90">
        <f>ABS((J37/I37)*100)</f>
        <v>86.254429815592587</v>
      </c>
    </row>
    <row r="38" spans="2:12" x14ac:dyDescent="0.3">
      <c r="B38" s="53">
        <v>3</v>
      </c>
      <c r="C38" s="53"/>
      <c r="D38" s="53"/>
      <c r="E38" s="53"/>
      <c r="F38" s="53" t="s">
        <v>3</v>
      </c>
      <c r="G38" s="80">
        <f>SUM(G39,G47,G72)</f>
        <v>577227.85</v>
      </c>
      <c r="H38" s="80">
        <f t="shared" ref="H38:J38" si="18">SUM(H39,H47,H72)</f>
        <v>766831</v>
      </c>
      <c r="I38" s="80">
        <f t="shared" si="18"/>
        <v>826552</v>
      </c>
      <c r="J38" s="80">
        <f t="shared" si="18"/>
        <v>719499.34000000008</v>
      </c>
      <c r="K38" s="91">
        <f t="shared" ref="K38:K84" si="19">ABS((J38/G38)*100)</f>
        <v>124.64737105113693</v>
      </c>
      <c r="L38" s="91">
        <f t="shared" ref="L38:L84" si="20">ABS((J38/I38)*100)</f>
        <v>87.0482849233926</v>
      </c>
    </row>
    <row r="39" spans="2:12" x14ac:dyDescent="0.3">
      <c r="B39" s="6"/>
      <c r="C39" s="10">
        <v>31</v>
      </c>
      <c r="D39" s="10"/>
      <c r="E39" s="10"/>
      <c r="F39" s="10" t="s">
        <v>4</v>
      </c>
      <c r="G39" s="81">
        <f>SUM(G40,G42,G44)</f>
        <v>472645.57000000007</v>
      </c>
      <c r="H39" s="81">
        <f t="shared" ref="H39:J39" si="21">SUM(H40,H42,H44)</f>
        <v>642860</v>
      </c>
      <c r="I39" s="81">
        <f t="shared" si="21"/>
        <v>651460</v>
      </c>
      <c r="J39" s="81">
        <f t="shared" si="21"/>
        <v>611628.21000000008</v>
      </c>
      <c r="K39" s="91">
        <f t="shared" si="19"/>
        <v>129.40525603572252</v>
      </c>
      <c r="L39" s="91">
        <f t="shared" si="20"/>
        <v>93.885765818315789</v>
      </c>
    </row>
    <row r="40" spans="2:12" x14ac:dyDescent="0.3">
      <c r="B40" s="8"/>
      <c r="C40" s="8"/>
      <c r="D40" s="8">
        <v>311</v>
      </c>
      <c r="E40" s="8"/>
      <c r="F40" s="8" t="s">
        <v>23</v>
      </c>
      <c r="G40" s="87">
        <f>SUM(G41)</f>
        <v>370627.46</v>
      </c>
      <c r="H40" s="87">
        <f t="shared" ref="H40:J40" si="22">SUM(H41)</f>
        <v>515000</v>
      </c>
      <c r="I40" s="87">
        <f t="shared" si="22"/>
        <v>515000</v>
      </c>
      <c r="J40" s="87">
        <f t="shared" si="22"/>
        <v>484483.4</v>
      </c>
      <c r="K40" s="92">
        <f t="shared" si="19"/>
        <v>130.71977991053333</v>
      </c>
      <c r="L40" s="92">
        <f t="shared" si="20"/>
        <v>94.074446601941759</v>
      </c>
    </row>
    <row r="41" spans="2:12" x14ac:dyDescent="0.3">
      <c r="B41" s="7"/>
      <c r="C41" s="7"/>
      <c r="D41" s="7"/>
      <c r="E41" s="7">
        <v>3111</v>
      </c>
      <c r="F41" s="7" t="s">
        <v>24</v>
      </c>
      <c r="G41" s="82">
        <v>370627.46</v>
      </c>
      <c r="H41" s="82">
        <v>515000</v>
      </c>
      <c r="I41" s="82">
        <v>515000</v>
      </c>
      <c r="J41" s="83">
        <v>484483.4</v>
      </c>
      <c r="K41" s="92">
        <f t="shared" si="19"/>
        <v>130.71977991053333</v>
      </c>
      <c r="L41" s="92">
        <f t="shared" si="20"/>
        <v>94.074446601941759</v>
      </c>
    </row>
    <row r="42" spans="2:12" x14ac:dyDescent="0.3">
      <c r="B42" s="8"/>
      <c r="C42" s="8"/>
      <c r="D42" s="8">
        <v>312</v>
      </c>
      <c r="E42" s="8"/>
      <c r="F42" s="8" t="s">
        <v>73</v>
      </c>
      <c r="G42" s="87">
        <f>SUM(G43)</f>
        <v>20939.95</v>
      </c>
      <c r="H42" s="87">
        <f t="shared" ref="H42:J42" si="23">SUM(H43)</f>
        <v>12600</v>
      </c>
      <c r="I42" s="87">
        <f t="shared" si="23"/>
        <v>21200</v>
      </c>
      <c r="J42" s="87">
        <f t="shared" si="23"/>
        <v>21099.45</v>
      </c>
      <c r="K42" s="92">
        <f t="shared" si="19"/>
        <v>100.76170191428346</v>
      </c>
      <c r="L42" s="92">
        <f t="shared" si="20"/>
        <v>99.525707547169816</v>
      </c>
    </row>
    <row r="43" spans="2:12" x14ac:dyDescent="0.3">
      <c r="B43" s="7"/>
      <c r="C43" s="7"/>
      <c r="D43" s="7"/>
      <c r="E43" s="7">
        <v>3121</v>
      </c>
      <c r="F43" s="7" t="s">
        <v>73</v>
      </c>
      <c r="G43" s="82">
        <v>20939.95</v>
      </c>
      <c r="H43" s="82">
        <v>12600</v>
      </c>
      <c r="I43" s="82">
        <v>21200</v>
      </c>
      <c r="J43" s="83">
        <v>21099.45</v>
      </c>
      <c r="K43" s="92">
        <f t="shared" si="19"/>
        <v>100.76170191428346</v>
      </c>
      <c r="L43" s="92">
        <f t="shared" si="20"/>
        <v>99.525707547169816</v>
      </c>
    </row>
    <row r="44" spans="2:12" x14ac:dyDescent="0.3">
      <c r="B44" s="8"/>
      <c r="C44" s="8"/>
      <c r="D44" s="8">
        <v>313</v>
      </c>
      <c r="E44" s="8"/>
      <c r="F44" s="8" t="s">
        <v>74</v>
      </c>
      <c r="G44" s="87">
        <f>SUM(G45:G46)</f>
        <v>81078.16</v>
      </c>
      <c r="H44" s="87">
        <f t="shared" ref="H44:J44" si="24">SUM(H45:H46)</f>
        <v>115260</v>
      </c>
      <c r="I44" s="87">
        <f t="shared" si="24"/>
        <v>115260</v>
      </c>
      <c r="J44" s="87">
        <f t="shared" si="24"/>
        <v>106045.36</v>
      </c>
      <c r="K44" s="92">
        <f t="shared" si="19"/>
        <v>130.7939894047916</v>
      </c>
      <c r="L44" s="92">
        <f t="shared" si="20"/>
        <v>92.005344438660416</v>
      </c>
    </row>
    <row r="45" spans="2:12" x14ac:dyDescent="0.3">
      <c r="B45" s="7"/>
      <c r="C45" s="7"/>
      <c r="D45" s="7"/>
      <c r="E45" s="7">
        <v>3131</v>
      </c>
      <c r="F45" s="7" t="s">
        <v>75</v>
      </c>
      <c r="G45" s="82">
        <v>27817.13</v>
      </c>
      <c r="H45" s="82">
        <v>40800</v>
      </c>
      <c r="I45" s="82">
        <v>40800</v>
      </c>
      <c r="J45" s="83">
        <v>36094.92</v>
      </c>
      <c r="K45" s="92">
        <f t="shared" si="19"/>
        <v>129.75788659721545</v>
      </c>
      <c r="L45" s="92">
        <f t="shared" si="20"/>
        <v>88.467941176470589</v>
      </c>
    </row>
    <row r="46" spans="2:12" x14ac:dyDescent="0.3">
      <c r="B46" s="7"/>
      <c r="C46" s="7"/>
      <c r="D46" s="7"/>
      <c r="E46" s="7">
        <v>3132</v>
      </c>
      <c r="F46" s="7" t="s">
        <v>76</v>
      </c>
      <c r="G46" s="82">
        <v>53261.03</v>
      </c>
      <c r="H46" s="82">
        <v>74460</v>
      </c>
      <c r="I46" s="82">
        <v>74460</v>
      </c>
      <c r="J46" s="83">
        <v>69950.44</v>
      </c>
      <c r="K46" s="92">
        <f t="shared" si="19"/>
        <v>131.33512438644166</v>
      </c>
      <c r="L46" s="92">
        <f t="shared" si="20"/>
        <v>93.943647596024718</v>
      </c>
    </row>
    <row r="47" spans="2:12" x14ac:dyDescent="0.3">
      <c r="B47" s="7"/>
      <c r="C47" s="7">
        <v>32</v>
      </c>
      <c r="D47" s="8"/>
      <c r="E47" s="8"/>
      <c r="F47" s="7" t="s">
        <v>12</v>
      </c>
      <c r="G47" s="81">
        <f>SUM(G48,G52,G58,G66)</f>
        <v>99326.43</v>
      </c>
      <c r="H47" s="81">
        <f t="shared" ref="H47:J47" si="25">SUM(H48,H52,H58,H66)</f>
        <v>118396</v>
      </c>
      <c r="I47" s="81">
        <f t="shared" si="25"/>
        <v>169717</v>
      </c>
      <c r="J47" s="81">
        <f t="shared" si="25"/>
        <v>102705.32</v>
      </c>
      <c r="K47" s="91">
        <f t="shared" si="19"/>
        <v>103.40180352802373</v>
      </c>
      <c r="L47" s="91">
        <f t="shared" si="20"/>
        <v>60.515634850957781</v>
      </c>
    </row>
    <row r="48" spans="2:12" x14ac:dyDescent="0.3">
      <c r="B48" s="8"/>
      <c r="C48" s="8"/>
      <c r="D48" s="8">
        <v>321</v>
      </c>
      <c r="E48" s="8"/>
      <c r="F48" s="8" t="s">
        <v>25</v>
      </c>
      <c r="G48" s="87">
        <f>SUM(G49:G51)</f>
        <v>6959.55</v>
      </c>
      <c r="H48" s="87">
        <f t="shared" ref="H48:J48" si="26">SUM(H49:H51)</f>
        <v>8230</v>
      </c>
      <c r="I48" s="87">
        <f t="shared" si="26"/>
        <v>9130</v>
      </c>
      <c r="J48" s="87">
        <f t="shared" si="26"/>
        <v>6696.5</v>
      </c>
      <c r="K48" s="92">
        <f t="shared" si="19"/>
        <v>96.220301599959768</v>
      </c>
      <c r="L48" s="92">
        <f t="shared" si="20"/>
        <v>73.346111719605702</v>
      </c>
    </row>
    <row r="49" spans="2:12" x14ac:dyDescent="0.3">
      <c r="B49" s="7"/>
      <c r="C49" s="24"/>
      <c r="D49" s="7"/>
      <c r="E49" s="7">
        <v>3211</v>
      </c>
      <c r="F49" s="30" t="s">
        <v>26</v>
      </c>
      <c r="G49" s="82">
        <v>1621.31</v>
      </c>
      <c r="H49" s="82">
        <v>1593</v>
      </c>
      <c r="I49" s="82">
        <v>2093</v>
      </c>
      <c r="J49" s="83">
        <v>1247.44</v>
      </c>
      <c r="K49" s="92">
        <f t="shared" si="19"/>
        <v>76.940252018429547</v>
      </c>
      <c r="L49" s="92">
        <f t="shared" si="20"/>
        <v>59.600573339703779</v>
      </c>
    </row>
    <row r="50" spans="2:12" x14ac:dyDescent="0.3">
      <c r="B50" s="7"/>
      <c r="C50" s="24"/>
      <c r="D50" s="8"/>
      <c r="E50" s="7">
        <v>3212</v>
      </c>
      <c r="F50" s="7" t="s">
        <v>77</v>
      </c>
      <c r="G50" s="82">
        <v>3516.62</v>
      </c>
      <c r="H50" s="82">
        <v>5309</v>
      </c>
      <c r="I50" s="82">
        <v>4609</v>
      </c>
      <c r="J50" s="83">
        <v>4361.0600000000004</v>
      </c>
      <c r="K50" s="92">
        <f t="shared" si="19"/>
        <v>124.01283050201614</v>
      </c>
      <c r="L50" s="92">
        <f t="shared" si="20"/>
        <v>94.62052505966588</v>
      </c>
    </row>
    <row r="51" spans="2:12" x14ac:dyDescent="0.3">
      <c r="B51" s="7"/>
      <c r="C51" s="24"/>
      <c r="D51" s="7"/>
      <c r="E51" s="7">
        <v>3213</v>
      </c>
      <c r="F51" s="7" t="s">
        <v>78</v>
      </c>
      <c r="G51" s="82">
        <v>1821.62</v>
      </c>
      <c r="H51" s="82">
        <v>1328</v>
      </c>
      <c r="I51" s="82">
        <v>2428</v>
      </c>
      <c r="J51" s="83">
        <v>1088</v>
      </c>
      <c r="K51" s="92">
        <f t="shared" si="19"/>
        <v>59.727056136845228</v>
      </c>
      <c r="L51" s="92">
        <f t="shared" si="20"/>
        <v>44.810543657331138</v>
      </c>
    </row>
    <row r="52" spans="2:12" x14ac:dyDescent="0.3">
      <c r="B52" s="8"/>
      <c r="C52" s="32"/>
      <c r="D52" s="8">
        <v>322</v>
      </c>
      <c r="E52" s="8"/>
      <c r="F52" s="8" t="s">
        <v>79</v>
      </c>
      <c r="G52" s="87">
        <f>SUM(G53:G57)</f>
        <v>58868.009999999995</v>
      </c>
      <c r="H52" s="87">
        <f t="shared" ref="H52:J52" si="27">SUM(H53:H57)</f>
        <v>72701</v>
      </c>
      <c r="I52" s="87">
        <f t="shared" si="27"/>
        <v>89849</v>
      </c>
      <c r="J52" s="87">
        <f t="shared" si="27"/>
        <v>51414.350000000006</v>
      </c>
      <c r="K52" s="92">
        <f t="shared" si="19"/>
        <v>87.338352358097396</v>
      </c>
      <c r="L52" s="92">
        <f t="shared" si="20"/>
        <v>57.223063139266998</v>
      </c>
    </row>
    <row r="53" spans="2:12" x14ac:dyDescent="0.3">
      <c r="B53" s="7"/>
      <c r="C53" s="24"/>
      <c r="D53" s="7"/>
      <c r="E53" s="7">
        <v>3221</v>
      </c>
      <c r="F53" s="7" t="s">
        <v>80</v>
      </c>
      <c r="G53" s="82">
        <v>3944.4</v>
      </c>
      <c r="H53" s="82">
        <v>3318</v>
      </c>
      <c r="I53" s="82">
        <v>5466</v>
      </c>
      <c r="J53" s="83">
        <v>4040.57</v>
      </c>
      <c r="K53" s="92">
        <f t="shared" si="19"/>
        <v>102.43814014805801</v>
      </c>
      <c r="L53" s="92">
        <f t="shared" si="20"/>
        <v>73.921880717160633</v>
      </c>
    </row>
    <row r="54" spans="2:12" x14ac:dyDescent="0.3">
      <c r="B54" s="7"/>
      <c r="C54" s="24"/>
      <c r="D54" s="7"/>
      <c r="E54" s="7">
        <v>3223</v>
      </c>
      <c r="F54" s="7" t="s">
        <v>81</v>
      </c>
      <c r="G54" s="82">
        <v>15399.13</v>
      </c>
      <c r="H54" s="82">
        <v>24574</v>
      </c>
      <c r="I54" s="82">
        <v>29574</v>
      </c>
      <c r="J54" s="83">
        <v>14469.68</v>
      </c>
      <c r="K54" s="92">
        <f t="shared" si="19"/>
        <v>93.964269410025111</v>
      </c>
      <c r="L54" s="92">
        <f t="shared" si="20"/>
        <v>48.927030499763305</v>
      </c>
    </row>
    <row r="55" spans="2:12" x14ac:dyDescent="0.3">
      <c r="B55" s="7"/>
      <c r="C55" s="24"/>
      <c r="D55" s="7"/>
      <c r="E55" s="7">
        <v>3224</v>
      </c>
      <c r="F55" s="30" t="s">
        <v>82</v>
      </c>
      <c r="G55" s="82">
        <v>12424.27</v>
      </c>
      <c r="H55" s="82">
        <v>21900</v>
      </c>
      <c r="I55" s="82">
        <v>25900</v>
      </c>
      <c r="J55" s="83">
        <v>11183.26</v>
      </c>
      <c r="K55" s="92">
        <f t="shared" si="19"/>
        <v>90.011405096637461</v>
      </c>
      <c r="L55" s="92">
        <f t="shared" si="20"/>
        <v>43.178610038610039</v>
      </c>
    </row>
    <row r="56" spans="2:12" x14ac:dyDescent="0.3">
      <c r="B56" s="7"/>
      <c r="C56" s="24"/>
      <c r="D56" s="7"/>
      <c r="E56" s="7">
        <v>3225</v>
      </c>
      <c r="F56" s="7" t="s">
        <v>83</v>
      </c>
      <c r="G56" s="82">
        <v>2260.77</v>
      </c>
      <c r="H56" s="82">
        <v>4646</v>
      </c>
      <c r="I56" s="82">
        <v>5646</v>
      </c>
      <c r="J56" s="83">
        <v>1490</v>
      </c>
      <c r="K56" s="92">
        <f t="shared" si="19"/>
        <v>65.906748585658875</v>
      </c>
      <c r="L56" s="92">
        <f t="shared" si="20"/>
        <v>26.390364860077931</v>
      </c>
    </row>
    <row r="57" spans="2:12" x14ac:dyDescent="0.3">
      <c r="B57" s="7"/>
      <c r="C57" s="24"/>
      <c r="D57" s="7"/>
      <c r="E57" s="7">
        <v>3227</v>
      </c>
      <c r="F57" s="7" t="s">
        <v>84</v>
      </c>
      <c r="G57" s="82">
        <v>24839.439999999999</v>
      </c>
      <c r="H57" s="82">
        <v>18263</v>
      </c>
      <c r="I57" s="82">
        <v>23263</v>
      </c>
      <c r="J57" s="83">
        <v>20230.84</v>
      </c>
      <c r="K57" s="92">
        <f t="shared" si="19"/>
        <v>81.446441626703347</v>
      </c>
      <c r="L57" s="92">
        <f t="shared" si="20"/>
        <v>86.965739586467777</v>
      </c>
    </row>
    <row r="58" spans="2:12" x14ac:dyDescent="0.3">
      <c r="B58" s="8"/>
      <c r="C58" s="32"/>
      <c r="D58" s="8">
        <v>323</v>
      </c>
      <c r="E58" s="8"/>
      <c r="F58" s="8" t="s">
        <v>86</v>
      </c>
      <c r="G58" s="87">
        <f>SUM(G59:G65)</f>
        <v>24661.360000000001</v>
      </c>
      <c r="H58" s="87">
        <f t="shared" ref="H58:J58" si="28">SUM(H59:H65)</f>
        <v>28969</v>
      </c>
      <c r="I58" s="87">
        <f t="shared" si="28"/>
        <v>54242</v>
      </c>
      <c r="J58" s="87">
        <f t="shared" si="28"/>
        <v>34271.58</v>
      </c>
      <c r="K58" s="92">
        <f t="shared" si="19"/>
        <v>138.96873489539911</v>
      </c>
      <c r="L58" s="92">
        <f t="shared" si="20"/>
        <v>63.182736624755734</v>
      </c>
    </row>
    <row r="59" spans="2:12" x14ac:dyDescent="0.3">
      <c r="B59" s="7"/>
      <c r="C59" s="24"/>
      <c r="D59" s="7"/>
      <c r="E59" s="7">
        <v>3231</v>
      </c>
      <c r="F59" s="7" t="s">
        <v>85</v>
      </c>
      <c r="G59" s="82">
        <v>1608.22</v>
      </c>
      <c r="H59" s="82">
        <v>1726</v>
      </c>
      <c r="I59" s="82">
        <v>1826</v>
      </c>
      <c r="J59" s="83">
        <v>1640.02</v>
      </c>
      <c r="K59" s="92">
        <f t="shared" si="19"/>
        <v>101.97734140851375</v>
      </c>
      <c r="L59" s="92">
        <f t="shared" si="20"/>
        <v>89.814895947426066</v>
      </c>
    </row>
    <row r="60" spans="2:12" x14ac:dyDescent="0.3">
      <c r="B60" s="7"/>
      <c r="C60" s="24"/>
      <c r="D60" s="7"/>
      <c r="E60" s="7">
        <v>3232</v>
      </c>
      <c r="F60" s="7" t="s">
        <v>87</v>
      </c>
      <c r="G60" s="82">
        <v>16095.88</v>
      </c>
      <c r="H60" s="82">
        <v>20473</v>
      </c>
      <c r="I60" s="82">
        <v>38146</v>
      </c>
      <c r="J60" s="83">
        <v>22580.29</v>
      </c>
      <c r="K60" s="92">
        <f t="shared" si="19"/>
        <v>140.28614775955091</v>
      </c>
      <c r="L60" s="92">
        <f t="shared" si="20"/>
        <v>59.194384732344155</v>
      </c>
    </row>
    <row r="61" spans="2:12" x14ac:dyDescent="0.3">
      <c r="B61" s="7"/>
      <c r="C61" s="24"/>
      <c r="D61" s="7"/>
      <c r="E61" s="7">
        <v>3233</v>
      </c>
      <c r="F61" s="7" t="s">
        <v>88</v>
      </c>
      <c r="G61" s="82">
        <v>979.49</v>
      </c>
      <c r="H61" s="82">
        <v>1062</v>
      </c>
      <c r="I61" s="82">
        <v>1062</v>
      </c>
      <c r="J61" s="83">
        <v>582.32000000000005</v>
      </c>
      <c r="K61" s="92">
        <f t="shared" si="19"/>
        <v>59.451347129628687</v>
      </c>
      <c r="L61" s="92">
        <f t="shared" si="20"/>
        <v>54.832391713747654</v>
      </c>
    </row>
    <row r="62" spans="2:12" x14ac:dyDescent="0.3">
      <c r="B62" s="7"/>
      <c r="C62" s="24"/>
      <c r="D62" s="7"/>
      <c r="E62" s="7">
        <v>3234</v>
      </c>
      <c r="F62" s="7" t="s">
        <v>89</v>
      </c>
      <c r="G62" s="82">
        <v>618.21</v>
      </c>
      <c r="H62" s="82">
        <v>929</v>
      </c>
      <c r="I62" s="82">
        <v>929</v>
      </c>
      <c r="J62" s="83">
        <v>549.74</v>
      </c>
      <c r="K62" s="92">
        <f t="shared" si="19"/>
        <v>88.924475501852115</v>
      </c>
      <c r="L62" s="92">
        <f t="shared" si="20"/>
        <v>59.175457481162539</v>
      </c>
    </row>
    <row r="63" spans="2:12" x14ac:dyDescent="0.3">
      <c r="B63" s="7"/>
      <c r="C63" s="24"/>
      <c r="D63" s="7"/>
      <c r="E63" s="7">
        <v>3236</v>
      </c>
      <c r="F63" s="7" t="s">
        <v>90</v>
      </c>
      <c r="G63" s="82">
        <v>4497.8500000000004</v>
      </c>
      <c r="H63" s="82">
        <v>3186</v>
      </c>
      <c r="I63" s="82">
        <v>7186</v>
      </c>
      <c r="J63" s="83">
        <v>4871.62</v>
      </c>
      <c r="K63" s="92">
        <f t="shared" si="19"/>
        <v>108.30997031915248</v>
      </c>
      <c r="L63" s="92">
        <f t="shared" si="20"/>
        <v>67.793209017534096</v>
      </c>
    </row>
    <row r="64" spans="2:12" x14ac:dyDescent="0.3">
      <c r="B64" s="7"/>
      <c r="C64" s="24"/>
      <c r="D64" s="7"/>
      <c r="E64" s="7">
        <v>3237</v>
      </c>
      <c r="F64" s="7" t="s">
        <v>91</v>
      </c>
      <c r="G64" s="82">
        <v>547.48</v>
      </c>
      <c r="H64" s="82">
        <v>1328</v>
      </c>
      <c r="I64" s="82">
        <v>4628</v>
      </c>
      <c r="J64" s="83">
        <v>3653.69</v>
      </c>
      <c r="K64" s="92">
        <f t="shared" si="19"/>
        <v>667.36501790019724</v>
      </c>
      <c r="L64" s="92">
        <f t="shared" si="20"/>
        <v>78.947493517718243</v>
      </c>
    </row>
    <row r="65" spans="2:12" x14ac:dyDescent="0.3">
      <c r="B65" s="7"/>
      <c r="C65" s="24"/>
      <c r="D65" s="7"/>
      <c r="E65" s="7">
        <v>3238</v>
      </c>
      <c r="F65" s="7" t="s">
        <v>92</v>
      </c>
      <c r="G65" s="82">
        <v>314.23</v>
      </c>
      <c r="H65" s="82">
        <v>265</v>
      </c>
      <c r="I65" s="82">
        <v>465</v>
      </c>
      <c r="J65" s="83">
        <v>393.9</v>
      </c>
      <c r="K65" s="92">
        <f t="shared" si="19"/>
        <v>125.35404003436972</v>
      </c>
      <c r="L65" s="92">
        <f t="shared" si="20"/>
        <v>84.709677419354833</v>
      </c>
    </row>
    <row r="66" spans="2:12" x14ac:dyDescent="0.3">
      <c r="B66" s="8"/>
      <c r="C66" s="32"/>
      <c r="D66" s="8">
        <v>329</v>
      </c>
      <c r="E66" s="8"/>
      <c r="F66" s="8" t="s">
        <v>93</v>
      </c>
      <c r="G66" s="87">
        <f>SUM(G67:G71)</f>
        <v>8837.510000000002</v>
      </c>
      <c r="H66" s="87">
        <f t="shared" ref="H66:J66" si="29">SUM(H67:H71)</f>
        <v>8496</v>
      </c>
      <c r="I66" s="87">
        <f t="shared" si="29"/>
        <v>16496</v>
      </c>
      <c r="J66" s="87">
        <f t="shared" si="29"/>
        <v>10322.89</v>
      </c>
      <c r="K66" s="92">
        <f t="shared" si="19"/>
        <v>116.80767546514797</v>
      </c>
      <c r="L66" s="92">
        <f t="shared" si="20"/>
        <v>62.578140155189132</v>
      </c>
    </row>
    <row r="67" spans="2:12" x14ac:dyDescent="0.3">
      <c r="B67" s="7"/>
      <c r="C67" s="24"/>
      <c r="D67" s="7"/>
      <c r="E67" s="7">
        <v>3292</v>
      </c>
      <c r="F67" s="7" t="s">
        <v>94</v>
      </c>
      <c r="G67" s="82">
        <v>7489.27</v>
      </c>
      <c r="H67" s="82">
        <v>6637</v>
      </c>
      <c r="I67" s="108">
        <v>9637</v>
      </c>
      <c r="J67" s="83">
        <v>9258.25</v>
      </c>
      <c r="K67" s="92">
        <f t="shared" si="19"/>
        <v>123.62019262224489</v>
      </c>
      <c r="L67" s="92">
        <f t="shared" si="20"/>
        <v>96.069835010895517</v>
      </c>
    </row>
    <row r="68" spans="2:12" x14ac:dyDescent="0.3">
      <c r="B68" s="7"/>
      <c r="C68" s="24"/>
      <c r="D68" s="7"/>
      <c r="E68" s="7">
        <v>3293</v>
      </c>
      <c r="F68" s="7" t="s">
        <v>95</v>
      </c>
      <c r="G68" s="82">
        <v>731.28</v>
      </c>
      <c r="H68" s="82">
        <v>1195</v>
      </c>
      <c r="I68" s="82">
        <v>1195</v>
      </c>
      <c r="J68" s="83">
        <v>740</v>
      </c>
      <c r="K68" s="92">
        <f t="shared" si="19"/>
        <v>101.1924297122853</v>
      </c>
      <c r="L68" s="92">
        <f t="shared" si="20"/>
        <v>61.924686192468613</v>
      </c>
    </row>
    <row r="69" spans="2:12" x14ac:dyDescent="0.3">
      <c r="B69" s="7"/>
      <c r="C69" s="24"/>
      <c r="D69" s="7"/>
      <c r="E69" s="7">
        <v>3294</v>
      </c>
      <c r="F69" s="7" t="s">
        <v>96</v>
      </c>
      <c r="G69" s="82">
        <v>0</v>
      </c>
      <c r="H69" s="82">
        <v>133</v>
      </c>
      <c r="I69" s="82">
        <v>133</v>
      </c>
      <c r="J69" s="83">
        <v>0</v>
      </c>
      <c r="K69" s="92"/>
      <c r="L69" s="92">
        <f t="shared" si="20"/>
        <v>0</v>
      </c>
    </row>
    <row r="70" spans="2:12" x14ac:dyDescent="0.3">
      <c r="B70" s="7"/>
      <c r="C70" s="24"/>
      <c r="D70" s="7"/>
      <c r="E70" s="7">
        <v>3295</v>
      </c>
      <c r="F70" s="7" t="s">
        <v>97</v>
      </c>
      <c r="G70" s="82">
        <v>0</v>
      </c>
      <c r="H70" s="82">
        <v>133</v>
      </c>
      <c r="I70" s="82">
        <v>133</v>
      </c>
      <c r="J70" s="83">
        <v>0</v>
      </c>
      <c r="K70" s="92"/>
      <c r="L70" s="92">
        <f t="shared" si="20"/>
        <v>0</v>
      </c>
    </row>
    <row r="71" spans="2:12" x14ac:dyDescent="0.3">
      <c r="B71" s="7"/>
      <c r="C71" s="24"/>
      <c r="D71" s="7"/>
      <c r="E71" s="7">
        <v>3299</v>
      </c>
      <c r="F71" s="7" t="s">
        <v>93</v>
      </c>
      <c r="G71" s="82">
        <v>616.96</v>
      </c>
      <c r="H71" s="82">
        <v>398</v>
      </c>
      <c r="I71" s="82">
        <v>5398</v>
      </c>
      <c r="J71" s="83">
        <v>324.64</v>
      </c>
      <c r="K71" s="92">
        <f t="shared" si="19"/>
        <v>52.619294605809117</v>
      </c>
      <c r="L71" s="92">
        <f t="shared" si="20"/>
        <v>6.0140792886254166</v>
      </c>
    </row>
    <row r="72" spans="2:12" x14ac:dyDescent="0.3">
      <c r="B72" s="7"/>
      <c r="C72" s="7">
        <v>34</v>
      </c>
      <c r="D72" s="7"/>
      <c r="E72" s="7"/>
      <c r="F72" s="7" t="s">
        <v>98</v>
      </c>
      <c r="G72" s="81">
        <f>SUM(G73,G75)</f>
        <v>5255.85</v>
      </c>
      <c r="H72" s="81">
        <f t="shared" ref="H72:J72" si="30">SUM(H73,H75)</f>
        <v>5575</v>
      </c>
      <c r="I72" s="81">
        <f t="shared" si="30"/>
        <v>5375</v>
      </c>
      <c r="J72" s="81">
        <f t="shared" si="30"/>
        <v>5165.8099999999995</v>
      </c>
      <c r="K72" s="91">
        <f t="shared" si="19"/>
        <v>98.286861306924649</v>
      </c>
      <c r="L72" s="91">
        <f t="shared" si="20"/>
        <v>96.108093023255805</v>
      </c>
    </row>
    <row r="73" spans="2:12" x14ac:dyDescent="0.3">
      <c r="B73" s="8"/>
      <c r="C73" s="32"/>
      <c r="D73" s="8">
        <v>342</v>
      </c>
      <c r="E73" s="8"/>
      <c r="F73" s="8" t="s">
        <v>99</v>
      </c>
      <c r="G73" s="87">
        <f>SUM(G74)</f>
        <v>4670.6400000000003</v>
      </c>
      <c r="H73" s="87">
        <f t="shared" ref="H73:J73" si="31">SUM(H74)</f>
        <v>4646</v>
      </c>
      <c r="I73" s="87">
        <f t="shared" si="31"/>
        <v>4546</v>
      </c>
      <c r="J73" s="87">
        <f t="shared" si="31"/>
        <v>4531.53</v>
      </c>
      <c r="K73" s="92">
        <f t="shared" si="19"/>
        <v>97.021607317198487</v>
      </c>
      <c r="L73" s="92">
        <f t="shared" si="20"/>
        <v>99.681698196216445</v>
      </c>
    </row>
    <row r="74" spans="2:12" ht="26.4" x14ac:dyDescent="0.3">
      <c r="B74" s="7"/>
      <c r="C74" s="24"/>
      <c r="D74" s="7"/>
      <c r="E74" s="7">
        <v>3427</v>
      </c>
      <c r="F74" s="30" t="s">
        <v>100</v>
      </c>
      <c r="G74" s="82">
        <v>4670.6400000000003</v>
      </c>
      <c r="H74" s="82">
        <v>4646</v>
      </c>
      <c r="I74" s="82">
        <v>4546</v>
      </c>
      <c r="J74" s="83">
        <v>4531.53</v>
      </c>
      <c r="K74" s="92">
        <f t="shared" si="19"/>
        <v>97.021607317198487</v>
      </c>
      <c r="L74" s="92">
        <f t="shared" si="20"/>
        <v>99.681698196216445</v>
      </c>
    </row>
    <row r="75" spans="2:12" x14ac:dyDescent="0.3">
      <c r="B75" s="8"/>
      <c r="C75" s="32"/>
      <c r="D75" s="8">
        <v>343</v>
      </c>
      <c r="E75" s="8"/>
      <c r="F75" s="8" t="s">
        <v>101</v>
      </c>
      <c r="G75" s="87">
        <f>SUM(G76)</f>
        <v>585.21</v>
      </c>
      <c r="H75" s="87">
        <f t="shared" ref="H75:J75" si="32">SUM(H76)</f>
        <v>929</v>
      </c>
      <c r="I75" s="87">
        <f t="shared" si="32"/>
        <v>829</v>
      </c>
      <c r="J75" s="87">
        <f t="shared" si="32"/>
        <v>634.28</v>
      </c>
      <c r="K75" s="92">
        <f t="shared" si="19"/>
        <v>108.3850241793544</v>
      </c>
      <c r="L75" s="92">
        <f t="shared" si="20"/>
        <v>76.5114595898673</v>
      </c>
    </row>
    <row r="76" spans="2:12" x14ac:dyDescent="0.3">
      <c r="B76" s="7"/>
      <c r="C76" s="24"/>
      <c r="D76" s="7"/>
      <c r="E76" s="7">
        <v>3431</v>
      </c>
      <c r="F76" s="7" t="s">
        <v>102</v>
      </c>
      <c r="G76" s="82">
        <v>585.21</v>
      </c>
      <c r="H76" s="82">
        <v>929</v>
      </c>
      <c r="I76" s="82">
        <v>829</v>
      </c>
      <c r="J76" s="83">
        <v>634.28</v>
      </c>
      <c r="K76" s="92">
        <f t="shared" si="19"/>
        <v>108.3850241793544</v>
      </c>
      <c r="L76" s="92">
        <f t="shared" si="20"/>
        <v>76.5114595898673</v>
      </c>
    </row>
    <row r="77" spans="2:12" x14ac:dyDescent="0.3">
      <c r="B77" s="7"/>
      <c r="C77" s="7"/>
      <c r="D77" s="8"/>
      <c r="E77" s="8"/>
      <c r="F77" s="7"/>
      <c r="G77" s="82"/>
      <c r="H77" s="82"/>
      <c r="I77" s="82"/>
      <c r="J77" s="83"/>
      <c r="K77" s="91"/>
      <c r="L77" s="91"/>
    </row>
    <row r="78" spans="2:12" x14ac:dyDescent="0.3">
      <c r="B78" s="54">
        <v>4</v>
      </c>
      <c r="C78" s="54"/>
      <c r="D78" s="54"/>
      <c r="E78" s="54"/>
      <c r="F78" s="55" t="s">
        <v>5</v>
      </c>
      <c r="G78" s="80">
        <f>SUM(G79,G85)</f>
        <v>97235.36</v>
      </c>
      <c r="H78" s="80">
        <f t="shared" ref="H78:J78" si="33">SUM(H79,H85)</f>
        <v>78066</v>
      </c>
      <c r="I78" s="80">
        <f t="shared" si="33"/>
        <v>127043</v>
      </c>
      <c r="J78" s="80">
        <f t="shared" si="33"/>
        <v>103018.59</v>
      </c>
      <c r="K78" s="91">
        <f t="shared" si="19"/>
        <v>105.94766142687186</v>
      </c>
      <c r="L78" s="91">
        <f t="shared" si="20"/>
        <v>81.089544484938173</v>
      </c>
    </row>
    <row r="79" spans="2:12" x14ac:dyDescent="0.3">
      <c r="B79" s="10"/>
      <c r="C79" s="10">
        <v>42</v>
      </c>
      <c r="D79" s="10"/>
      <c r="E79" s="10"/>
      <c r="F79" s="23" t="s">
        <v>70</v>
      </c>
      <c r="G79" s="81">
        <f>SUM(G80)</f>
        <v>27937.99</v>
      </c>
      <c r="H79" s="81">
        <f t="shared" ref="H79:J79" si="34">SUM(H80)</f>
        <v>78066</v>
      </c>
      <c r="I79" s="81">
        <f t="shared" si="34"/>
        <v>127043</v>
      </c>
      <c r="J79" s="81">
        <f t="shared" si="34"/>
        <v>103018.59</v>
      </c>
      <c r="K79" s="91">
        <f t="shared" si="19"/>
        <v>368.74016348348607</v>
      </c>
      <c r="L79" s="91">
        <f t="shared" si="20"/>
        <v>81.089544484938173</v>
      </c>
    </row>
    <row r="80" spans="2:12" x14ac:dyDescent="0.3">
      <c r="B80" s="48"/>
      <c r="C80" s="48"/>
      <c r="D80" s="8">
        <v>422</v>
      </c>
      <c r="E80" s="8"/>
      <c r="F80" s="8" t="s">
        <v>103</v>
      </c>
      <c r="G80" s="87">
        <f>SUM(G81:G84)</f>
        <v>27937.99</v>
      </c>
      <c r="H80" s="87">
        <f t="shared" ref="H80:J80" si="35">SUM(H81:H84)</f>
        <v>78066</v>
      </c>
      <c r="I80" s="87">
        <f t="shared" si="35"/>
        <v>127043</v>
      </c>
      <c r="J80" s="87">
        <f t="shared" si="35"/>
        <v>103018.59</v>
      </c>
      <c r="K80" s="92">
        <f t="shared" si="19"/>
        <v>368.74016348348607</v>
      </c>
      <c r="L80" s="92">
        <f t="shared" si="20"/>
        <v>81.089544484938173</v>
      </c>
    </row>
    <row r="81" spans="2:12" x14ac:dyDescent="0.3">
      <c r="B81" s="10"/>
      <c r="C81" s="10"/>
      <c r="D81" s="7"/>
      <c r="E81" s="7">
        <v>4221</v>
      </c>
      <c r="F81" s="7" t="s">
        <v>104</v>
      </c>
      <c r="G81" s="82">
        <v>5931.99</v>
      </c>
      <c r="H81" s="82">
        <v>5973</v>
      </c>
      <c r="I81" s="93">
        <v>7646</v>
      </c>
      <c r="J81" s="83">
        <v>2756.51</v>
      </c>
      <c r="K81" s="92">
        <f t="shared" si="19"/>
        <v>46.468554397428186</v>
      </c>
      <c r="L81" s="92">
        <f t="shared" si="20"/>
        <v>36.051660999215279</v>
      </c>
    </row>
    <row r="82" spans="2:12" x14ac:dyDescent="0.3">
      <c r="B82" s="10"/>
      <c r="C82" s="10"/>
      <c r="D82" s="7"/>
      <c r="E82" s="7">
        <v>4222</v>
      </c>
      <c r="F82" s="7" t="s">
        <v>105</v>
      </c>
      <c r="G82" s="82">
        <v>2170.35</v>
      </c>
      <c r="H82" s="82">
        <v>4513</v>
      </c>
      <c r="I82" s="93">
        <v>7513</v>
      </c>
      <c r="J82" s="83">
        <v>4144.24</v>
      </c>
      <c r="K82" s="92">
        <f t="shared" si="19"/>
        <v>190.94800377819246</v>
      </c>
      <c r="L82" s="92">
        <f t="shared" si="20"/>
        <v>55.160921070145072</v>
      </c>
    </row>
    <row r="83" spans="2:12" x14ac:dyDescent="0.3">
      <c r="B83" s="10"/>
      <c r="C83" s="10"/>
      <c r="D83" s="7"/>
      <c r="E83" s="7">
        <v>4223</v>
      </c>
      <c r="F83" s="7" t="s">
        <v>106</v>
      </c>
      <c r="G83" s="82">
        <v>16773.04</v>
      </c>
      <c r="H83" s="82">
        <v>64926</v>
      </c>
      <c r="I83" s="93">
        <v>109230</v>
      </c>
      <c r="J83" s="83">
        <v>96117.84</v>
      </c>
      <c r="K83" s="92">
        <f t="shared" si="19"/>
        <v>573.0496081807471</v>
      </c>
      <c r="L83" s="92">
        <f t="shared" si="20"/>
        <v>87.995825322713543</v>
      </c>
    </row>
    <row r="84" spans="2:12" x14ac:dyDescent="0.3">
      <c r="B84" s="10"/>
      <c r="C84" s="10"/>
      <c r="D84" s="7"/>
      <c r="E84" s="7">
        <v>4226</v>
      </c>
      <c r="F84" s="7" t="s">
        <v>107</v>
      </c>
      <c r="G84" s="82">
        <v>3062.61</v>
      </c>
      <c r="H84" s="82">
        <v>2654</v>
      </c>
      <c r="I84" s="93">
        <v>2654</v>
      </c>
      <c r="J84" s="83">
        <v>0</v>
      </c>
      <c r="K84" s="92">
        <f t="shared" si="19"/>
        <v>0</v>
      </c>
      <c r="L84" s="92">
        <f t="shared" si="20"/>
        <v>0</v>
      </c>
    </row>
    <row r="85" spans="2:12" ht="16.95" customHeight="1" x14ac:dyDescent="0.3">
      <c r="B85" s="10"/>
      <c r="C85" s="10">
        <v>45</v>
      </c>
      <c r="D85" s="10"/>
      <c r="E85" s="10"/>
      <c r="F85" s="23" t="s">
        <v>167</v>
      </c>
      <c r="G85" s="81">
        <f>SUM(G86)</f>
        <v>69297.37</v>
      </c>
      <c r="H85" s="81"/>
      <c r="I85" s="93"/>
      <c r="J85" s="86"/>
      <c r="K85" s="89"/>
      <c r="L85" s="34"/>
    </row>
    <row r="86" spans="2:12" x14ac:dyDescent="0.3">
      <c r="B86" s="48"/>
      <c r="C86" s="48"/>
      <c r="D86" s="8">
        <v>453</v>
      </c>
      <c r="E86" s="8"/>
      <c r="F86" s="8" t="s">
        <v>168</v>
      </c>
      <c r="G86" s="87">
        <f>SUM(G87:G90)</f>
        <v>69297.37</v>
      </c>
      <c r="H86" s="87"/>
      <c r="I86" s="107"/>
      <c r="J86" s="84"/>
      <c r="K86" s="89"/>
      <c r="L86" s="51"/>
    </row>
    <row r="87" spans="2:12" x14ac:dyDescent="0.3">
      <c r="B87" s="10"/>
      <c r="C87" s="10"/>
      <c r="D87" s="7"/>
      <c r="E87" s="7">
        <v>4531</v>
      </c>
      <c r="F87" s="7" t="s">
        <v>168</v>
      </c>
      <c r="G87" s="82">
        <v>69297.37</v>
      </c>
      <c r="H87" s="82"/>
      <c r="I87" s="93"/>
      <c r="J87" s="83"/>
      <c r="K87" s="89"/>
      <c r="L87" s="29"/>
    </row>
  </sheetData>
  <protectedRanges>
    <protectedRange algorithmName="SHA-512" hashValue="R8frfBQ/MhInQYm+jLEgMwgPwCkrGPIUaxyIFLRSCn/+fIsUU6bmJDax/r7gTh2PEAEvgODYwg0rRRjqSM/oww==" saltValue="tbZzHO5lCNHCDH5y3XGZag==" spinCount="100000" sqref="J16" name="Range1_4"/>
  </protectedRanges>
  <mergeCells count="7">
    <mergeCell ref="B8:F8"/>
    <mergeCell ref="B9:F9"/>
    <mergeCell ref="B35:F35"/>
    <mergeCell ref="B36:F36"/>
    <mergeCell ref="B2:L2"/>
    <mergeCell ref="B4:L4"/>
    <mergeCell ref="B6:L6"/>
  </mergeCells>
  <pageMargins left="0.25" right="0.25" top="0.75" bottom="0.75" header="0.3" footer="0.3"/>
  <pageSetup paperSize="9" scale="66" fitToHeight="0" orientation="landscape" r:id="rId1"/>
  <ignoredErrors>
    <ignoredError sqref="G26 G44:H44 G48:H48 G52:J52 G58 G66:H66 H80 J44 J48 J58 J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workbookViewId="0">
      <selection activeCell="D50" sqref="D5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22" t="s">
        <v>33</v>
      </c>
      <c r="C2" s="122"/>
      <c r="D2" s="122"/>
      <c r="E2" s="122"/>
      <c r="F2" s="122"/>
      <c r="G2" s="122"/>
      <c r="H2" s="122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9" t="s">
        <v>6</v>
      </c>
      <c r="C4" s="39" t="s">
        <v>160</v>
      </c>
      <c r="D4" s="39" t="s">
        <v>161</v>
      </c>
      <c r="E4" s="39" t="s">
        <v>244</v>
      </c>
      <c r="F4" s="39" t="s">
        <v>162</v>
      </c>
      <c r="G4" s="39" t="s">
        <v>15</v>
      </c>
      <c r="H4" s="39" t="s">
        <v>40</v>
      </c>
    </row>
    <row r="5" spans="2:8" x14ac:dyDescent="0.3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17</v>
      </c>
      <c r="H5" s="39" t="s">
        <v>18</v>
      </c>
    </row>
    <row r="6" spans="2:8" x14ac:dyDescent="0.3">
      <c r="B6" s="53" t="s">
        <v>32</v>
      </c>
      <c r="C6" s="103">
        <f t="shared" ref="C6:D6" si="0">SUM(C7,C9,C12,C15,C17)</f>
        <v>730143.91999999993</v>
      </c>
      <c r="D6" s="103">
        <f t="shared" si="0"/>
        <v>908897</v>
      </c>
      <c r="E6" s="103">
        <f>SUM(E7,E9,E12,E15,E17)</f>
        <v>1017595</v>
      </c>
      <c r="F6" s="103">
        <f>SUM(F7,F9,F12,F15,F17)</f>
        <v>969903.49</v>
      </c>
      <c r="G6" s="90">
        <f>ABS((F6/C6)*100)</f>
        <v>132.83730281558738</v>
      </c>
      <c r="H6" s="90">
        <f>ABS((F6/E6)*100)</f>
        <v>95.313311287889576</v>
      </c>
    </row>
    <row r="7" spans="2:8" x14ac:dyDescent="0.3">
      <c r="B7" s="6" t="s">
        <v>30</v>
      </c>
      <c r="C7" s="81">
        <f t="shared" ref="C7:D7" si="1">SUM(C8)</f>
        <v>610417.23</v>
      </c>
      <c r="D7" s="81">
        <f t="shared" si="1"/>
        <v>791412</v>
      </c>
      <c r="E7" s="81">
        <f>SUM(E8)</f>
        <v>806312</v>
      </c>
      <c r="F7" s="81">
        <f>SUM(F8)</f>
        <v>759915.6</v>
      </c>
      <c r="G7" s="91">
        <f t="shared" ref="G7:G31" si="2">ABS((F7/C7)*100)</f>
        <v>124.49117794397777</v>
      </c>
      <c r="H7" s="91">
        <f t="shared" ref="H7:H31" si="3">ABS((F7/E7)*100)</f>
        <v>94.245850241593814</v>
      </c>
    </row>
    <row r="8" spans="2:8" x14ac:dyDescent="0.3">
      <c r="B8" s="57" t="s">
        <v>29</v>
      </c>
      <c r="C8" s="82">
        <v>610417.23</v>
      </c>
      <c r="D8" s="82">
        <v>791412</v>
      </c>
      <c r="E8" s="82">
        <v>806312</v>
      </c>
      <c r="F8" s="83">
        <v>759915.6</v>
      </c>
      <c r="G8" s="92">
        <f t="shared" si="2"/>
        <v>124.49117794397777</v>
      </c>
      <c r="H8" s="92">
        <f t="shared" si="3"/>
        <v>94.245850241593814</v>
      </c>
    </row>
    <row r="9" spans="2:8" x14ac:dyDescent="0.3">
      <c r="B9" s="6" t="s">
        <v>116</v>
      </c>
      <c r="C9" s="94">
        <f t="shared" ref="C9:D9" si="4">SUM(C10:C11)</f>
        <v>66474.63</v>
      </c>
      <c r="D9" s="94">
        <f t="shared" si="4"/>
        <v>94908</v>
      </c>
      <c r="E9" s="94">
        <f>SUM(E10:E11)</f>
        <v>126558</v>
      </c>
      <c r="F9" s="94">
        <f>SUM(F10:F11)</f>
        <v>126759.42000000001</v>
      </c>
      <c r="G9" s="91">
        <f t="shared" si="2"/>
        <v>190.68841752109037</v>
      </c>
      <c r="H9" s="91">
        <f t="shared" si="3"/>
        <v>100.15915232541603</v>
      </c>
    </row>
    <row r="10" spans="2:8" x14ac:dyDescent="0.3">
      <c r="B10" s="56" t="s">
        <v>122</v>
      </c>
      <c r="C10" s="82">
        <v>16020.17</v>
      </c>
      <c r="D10" s="82">
        <v>48455</v>
      </c>
      <c r="E10" s="93">
        <v>82759</v>
      </c>
      <c r="F10" s="83">
        <v>82757.740000000005</v>
      </c>
      <c r="G10" s="92">
        <f t="shared" si="2"/>
        <v>516.58465546869979</v>
      </c>
      <c r="H10" s="92">
        <f t="shared" si="3"/>
        <v>99.998477506978105</v>
      </c>
    </row>
    <row r="11" spans="2:8" ht="26.4" x14ac:dyDescent="0.3">
      <c r="B11" s="56" t="s">
        <v>123</v>
      </c>
      <c r="C11" s="82">
        <v>50454.46</v>
      </c>
      <c r="D11" s="82">
        <v>46453</v>
      </c>
      <c r="E11" s="93">
        <v>43799</v>
      </c>
      <c r="F11" s="83">
        <v>44001.68</v>
      </c>
      <c r="G11" s="92">
        <f t="shared" si="2"/>
        <v>87.21068464512355</v>
      </c>
      <c r="H11" s="92">
        <f t="shared" si="3"/>
        <v>100.46275029110254</v>
      </c>
    </row>
    <row r="12" spans="2:8" x14ac:dyDescent="0.3">
      <c r="B12" s="6" t="s">
        <v>28</v>
      </c>
      <c r="C12" s="94">
        <f t="shared" ref="C12:D12" si="5">SUM(C13:C14)</f>
        <v>18239.21</v>
      </c>
      <c r="D12" s="94">
        <f t="shared" si="5"/>
        <v>15940</v>
      </c>
      <c r="E12" s="94">
        <f>SUM(E13:E14)</f>
        <v>15940</v>
      </c>
      <c r="F12" s="94">
        <f>SUM(F13:F14)</f>
        <v>14698.49</v>
      </c>
      <c r="G12" s="91">
        <f t="shared" si="2"/>
        <v>80.587317104194753</v>
      </c>
      <c r="H12" s="91">
        <f t="shared" si="3"/>
        <v>92.211355081555837</v>
      </c>
    </row>
    <row r="13" spans="2:8" x14ac:dyDescent="0.3">
      <c r="B13" s="56" t="s">
        <v>27</v>
      </c>
      <c r="C13" s="82">
        <v>18239.12</v>
      </c>
      <c r="D13" s="82">
        <v>15927</v>
      </c>
      <c r="E13" s="93">
        <v>15927</v>
      </c>
      <c r="F13" s="83">
        <v>14698.43</v>
      </c>
      <c r="G13" s="92">
        <f t="shared" si="2"/>
        <v>80.587385794928707</v>
      </c>
      <c r="H13" s="92">
        <f t="shared" si="3"/>
        <v>92.286243485904436</v>
      </c>
    </row>
    <row r="14" spans="2:8" x14ac:dyDescent="0.3">
      <c r="B14" s="48" t="s">
        <v>117</v>
      </c>
      <c r="C14" s="82">
        <v>0.09</v>
      </c>
      <c r="D14" s="82">
        <v>13</v>
      </c>
      <c r="E14" s="93">
        <v>13</v>
      </c>
      <c r="F14" s="83">
        <v>0.06</v>
      </c>
      <c r="G14" s="92">
        <f t="shared" si="2"/>
        <v>66.666666666666657</v>
      </c>
      <c r="H14" s="92">
        <f t="shared" si="3"/>
        <v>0.46153846153846151</v>
      </c>
    </row>
    <row r="15" spans="2:8" x14ac:dyDescent="0.3">
      <c r="B15" s="58" t="s">
        <v>118</v>
      </c>
      <c r="C15" s="94">
        <f t="shared" ref="C15:D15" si="6">SUM(C16)</f>
        <v>6636.14</v>
      </c>
      <c r="D15" s="94">
        <f t="shared" si="6"/>
        <v>2655</v>
      </c>
      <c r="E15" s="94">
        <f>SUM(E16)</f>
        <v>3755</v>
      </c>
      <c r="F15" s="94">
        <f>SUM(F16)</f>
        <v>3500</v>
      </c>
      <c r="G15" s="91">
        <f t="shared" si="2"/>
        <v>52.741503343811317</v>
      </c>
      <c r="H15" s="91">
        <f t="shared" si="3"/>
        <v>93.209054593874825</v>
      </c>
    </row>
    <row r="16" spans="2:8" x14ac:dyDescent="0.3">
      <c r="B16" s="56" t="s">
        <v>119</v>
      </c>
      <c r="C16" s="82">
        <v>6636.14</v>
      </c>
      <c r="D16" s="82">
        <v>2655</v>
      </c>
      <c r="E16" s="93">
        <v>3755</v>
      </c>
      <c r="F16" s="83">
        <v>3500</v>
      </c>
      <c r="G16" s="92">
        <f t="shared" si="2"/>
        <v>52.741503343811317</v>
      </c>
      <c r="H16" s="92">
        <f t="shared" si="3"/>
        <v>93.209054593874825</v>
      </c>
    </row>
    <row r="17" spans="2:8" x14ac:dyDescent="0.3">
      <c r="B17" s="58" t="s">
        <v>120</v>
      </c>
      <c r="C17" s="94">
        <f t="shared" ref="C17:D17" si="7">SUM(C18)</f>
        <v>28376.71</v>
      </c>
      <c r="D17" s="94">
        <f t="shared" si="7"/>
        <v>3982</v>
      </c>
      <c r="E17" s="94">
        <f>SUM(E18)</f>
        <v>65030</v>
      </c>
      <c r="F17" s="94">
        <f>SUM(F18)</f>
        <v>65029.98</v>
      </c>
      <c r="G17" s="91">
        <f t="shared" si="2"/>
        <v>229.16673567866047</v>
      </c>
      <c r="H17" s="91">
        <f t="shared" si="3"/>
        <v>99.999969244963864</v>
      </c>
    </row>
    <row r="18" spans="2:8" ht="15.75" customHeight="1" x14ac:dyDescent="0.3">
      <c r="B18" s="59" t="s">
        <v>121</v>
      </c>
      <c r="C18" s="82">
        <v>28376.71</v>
      </c>
      <c r="D18" s="82">
        <v>3982</v>
      </c>
      <c r="E18" s="93">
        <v>65030</v>
      </c>
      <c r="F18" s="83">
        <v>65029.98</v>
      </c>
      <c r="G18" s="92">
        <f t="shared" si="2"/>
        <v>229.16673567866047</v>
      </c>
      <c r="H18" s="92">
        <f t="shared" si="3"/>
        <v>99.999969244963864</v>
      </c>
    </row>
    <row r="19" spans="2:8" ht="15.75" customHeight="1" x14ac:dyDescent="0.3">
      <c r="B19" s="53" t="s">
        <v>31</v>
      </c>
      <c r="C19" s="103">
        <f>SUM(C20,C22,C25,C28,C30,C32)</f>
        <v>674463.21000000008</v>
      </c>
      <c r="D19" s="103">
        <f t="shared" ref="D19" si="8">SUM(D20,D22,D25,D28,D30)</f>
        <v>844897</v>
      </c>
      <c r="E19" s="103">
        <f>SUM(E20,E22,E25,E28,E30)</f>
        <v>953595</v>
      </c>
      <c r="F19" s="103">
        <f>SUM(F20,F22,F25,F28,F30)</f>
        <v>822517.93</v>
      </c>
      <c r="G19" s="91">
        <f t="shared" si="2"/>
        <v>121.95148939257932</v>
      </c>
      <c r="H19" s="91">
        <f t="shared" si="3"/>
        <v>86.254429815592587</v>
      </c>
    </row>
    <row r="20" spans="2:8" x14ac:dyDescent="0.3">
      <c r="B20" s="6" t="s">
        <v>30</v>
      </c>
      <c r="C20" s="81">
        <f t="shared" ref="C20:D20" si="9">SUM(C21)</f>
        <v>550469.13</v>
      </c>
      <c r="D20" s="81">
        <f t="shared" si="9"/>
        <v>727412</v>
      </c>
      <c r="E20" s="81">
        <f>SUM(E21)</f>
        <v>742312</v>
      </c>
      <c r="F20" s="81">
        <f>SUM(F21)</f>
        <v>696002.25</v>
      </c>
      <c r="G20" s="91">
        <f t="shared" si="2"/>
        <v>126.43801660594482</v>
      </c>
      <c r="H20" s="91">
        <f t="shared" si="3"/>
        <v>93.761417032191318</v>
      </c>
    </row>
    <row r="21" spans="2:8" x14ac:dyDescent="0.3">
      <c r="B21" s="57" t="s">
        <v>29</v>
      </c>
      <c r="C21" s="82">
        <v>550469.13</v>
      </c>
      <c r="D21" s="82">
        <v>727412</v>
      </c>
      <c r="E21" s="82">
        <v>742312</v>
      </c>
      <c r="F21" s="83">
        <v>696002.25</v>
      </c>
      <c r="G21" s="92">
        <f t="shared" si="2"/>
        <v>126.43801660594482</v>
      </c>
      <c r="H21" s="92">
        <f t="shared" si="3"/>
        <v>93.761417032191318</v>
      </c>
    </row>
    <row r="22" spans="2:8" x14ac:dyDescent="0.3">
      <c r="B22" s="6" t="s">
        <v>116</v>
      </c>
      <c r="C22" s="81">
        <f t="shared" ref="C22:D22" si="10">SUM(C23:C24)</f>
        <v>41617.550000000003</v>
      </c>
      <c r="D22" s="81">
        <f t="shared" si="10"/>
        <v>94908</v>
      </c>
      <c r="E22" s="81">
        <f>SUM(E23:E24)</f>
        <v>126558</v>
      </c>
      <c r="F22" s="81">
        <f>SUM(F23:F24)</f>
        <v>110137.61</v>
      </c>
      <c r="G22" s="91">
        <f t="shared" si="2"/>
        <v>264.64222425395053</v>
      </c>
      <c r="H22" s="91">
        <f t="shared" si="3"/>
        <v>87.02540337236681</v>
      </c>
    </row>
    <row r="23" spans="2:8" x14ac:dyDescent="0.3">
      <c r="B23" s="56" t="s">
        <v>122</v>
      </c>
      <c r="C23" s="82">
        <v>16020.17</v>
      </c>
      <c r="D23" s="82">
        <v>48455</v>
      </c>
      <c r="E23" s="82">
        <v>82759</v>
      </c>
      <c r="F23" s="83">
        <v>82757.740000000005</v>
      </c>
      <c r="G23" s="92">
        <f t="shared" si="2"/>
        <v>516.58465546869979</v>
      </c>
      <c r="H23" s="92">
        <f t="shared" si="3"/>
        <v>99.998477506978105</v>
      </c>
    </row>
    <row r="24" spans="2:8" ht="26.4" x14ac:dyDescent="0.3">
      <c r="B24" s="56" t="s">
        <v>123</v>
      </c>
      <c r="C24" s="82">
        <v>25597.38</v>
      </c>
      <c r="D24" s="82">
        <v>46453</v>
      </c>
      <c r="E24" s="82">
        <v>43799</v>
      </c>
      <c r="F24" s="83">
        <v>27379.87</v>
      </c>
      <c r="G24" s="92">
        <f t="shared" si="2"/>
        <v>106.96356423977767</v>
      </c>
      <c r="H24" s="92">
        <f t="shared" si="3"/>
        <v>62.512545948537635</v>
      </c>
    </row>
    <row r="25" spans="2:8" x14ac:dyDescent="0.3">
      <c r="B25" s="6" t="s">
        <v>28</v>
      </c>
      <c r="C25" s="94">
        <f t="shared" ref="C25:D25" si="11">SUM(C26:C27)</f>
        <v>7635.26</v>
      </c>
      <c r="D25" s="94">
        <f t="shared" si="11"/>
        <v>15940</v>
      </c>
      <c r="E25" s="94">
        <f>SUM(E26:E27)</f>
        <v>15940</v>
      </c>
      <c r="F25" s="94">
        <f>SUM(F26:F27)</f>
        <v>3178.8</v>
      </c>
      <c r="G25" s="91">
        <f t="shared" si="2"/>
        <v>41.633159840005455</v>
      </c>
      <c r="H25" s="91">
        <f t="shared" si="3"/>
        <v>19.942283563362611</v>
      </c>
    </row>
    <row r="26" spans="2:8" x14ac:dyDescent="0.3">
      <c r="B26" s="56" t="s">
        <v>27</v>
      </c>
      <c r="C26" s="82">
        <v>7635.26</v>
      </c>
      <c r="D26" s="82">
        <v>15927</v>
      </c>
      <c r="E26" s="93">
        <v>15927</v>
      </c>
      <c r="F26" s="83">
        <v>3178.8</v>
      </c>
      <c r="G26" s="92">
        <f t="shared" si="2"/>
        <v>41.633159840005455</v>
      </c>
      <c r="H26" s="92">
        <f t="shared" si="3"/>
        <v>19.958560934262572</v>
      </c>
    </row>
    <row r="27" spans="2:8" x14ac:dyDescent="0.3">
      <c r="B27" s="48" t="s">
        <v>117</v>
      </c>
      <c r="C27" s="82">
        <v>0</v>
      </c>
      <c r="D27" s="82">
        <v>13</v>
      </c>
      <c r="E27" s="93">
        <v>13</v>
      </c>
      <c r="F27" s="83">
        <v>0</v>
      </c>
      <c r="G27" s="91"/>
      <c r="H27" s="91">
        <f t="shared" si="3"/>
        <v>0</v>
      </c>
    </row>
    <row r="28" spans="2:8" x14ac:dyDescent="0.3">
      <c r="B28" s="58" t="s">
        <v>118</v>
      </c>
      <c r="C28" s="94">
        <f t="shared" ref="C28:D28" si="12">SUM(C29)</f>
        <v>2346.31</v>
      </c>
      <c r="D28" s="94">
        <f t="shared" si="12"/>
        <v>2655</v>
      </c>
      <c r="E28" s="94">
        <f>SUM(E29)</f>
        <v>3755</v>
      </c>
      <c r="F28" s="94">
        <f>SUM(F29)</f>
        <v>664</v>
      </c>
      <c r="G28" s="91">
        <f t="shared" si="2"/>
        <v>28.299755786745994</v>
      </c>
      <c r="H28" s="91">
        <f t="shared" si="3"/>
        <v>17.683089214380825</v>
      </c>
    </row>
    <row r="29" spans="2:8" x14ac:dyDescent="0.3">
      <c r="B29" s="56" t="s">
        <v>119</v>
      </c>
      <c r="C29" s="82">
        <v>2346.31</v>
      </c>
      <c r="D29" s="82">
        <v>2655</v>
      </c>
      <c r="E29" s="93">
        <v>3755</v>
      </c>
      <c r="F29" s="83">
        <v>664</v>
      </c>
      <c r="G29" s="92">
        <f t="shared" si="2"/>
        <v>28.299755786745994</v>
      </c>
      <c r="H29" s="92">
        <f t="shared" si="3"/>
        <v>17.683089214380825</v>
      </c>
    </row>
    <row r="30" spans="2:8" x14ac:dyDescent="0.3">
      <c r="B30" s="58" t="s">
        <v>120</v>
      </c>
      <c r="C30" s="94">
        <f t="shared" ref="C30:D30" si="13">SUM(C31)</f>
        <v>3097.59</v>
      </c>
      <c r="D30" s="94">
        <f t="shared" si="13"/>
        <v>3982</v>
      </c>
      <c r="E30" s="94">
        <f>SUM(E31)</f>
        <v>65030</v>
      </c>
      <c r="F30" s="94">
        <f>SUM(F31)</f>
        <v>12535.27</v>
      </c>
      <c r="G30" s="91">
        <f t="shared" si="2"/>
        <v>404.67815301573154</v>
      </c>
      <c r="H30" s="91">
        <f t="shared" si="3"/>
        <v>19.276134091957559</v>
      </c>
    </row>
    <row r="31" spans="2:8" x14ac:dyDescent="0.3">
      <c r="B31" s="59" t="s">
        <v>121</v>
      </c>
      <c r="C31" s="82">
        <v>3097.59</v>
      </c>
      <c r="D31" s="82">
        <v>3982</v>
      </c>
      <c r="E31" s="93">
        <v>65030</v>
      </c>
      <c r="F31" s="83">
        <v>12535.27</v>
      </c>
      <c r="G31" s="92">
        <f t="shared" si="2"/>
        <v>404.67815301573154</v>
      </c>
      <c r="H31" s="92">
        <f t="shared" si="3"/>
        <v>19.276134091957559</v>
      </c>
    </row>
    <row r="32" spans="2:8" x14ac:dyDescent="0.3">
      <c r="B32" s="58" t="s">
        <v>163</v>
      </c>
      <c r="C32" s="94">
        <f>SUM(C33)</f>
        <v>69297.37</v>
      </c>
      <c r="D32" s="94"/>
      <c r="E32" s="94"/>
      <c r="F32" s="94"/>
      <c r="G32" s="91"/>
      <c r="H32" s="34"/>
    </row>
    <row r="33" spans="2:8" x14ac:dyDescent="0.3">
      <c r="B33" s="59" t="s">
        <v>164</v>
      </c>
      <c r="C33" s="82">
        <v>69297.37</v>
      </c>
      <c r="D33" s="82"/>
      <c r="E33" s="93"/>
      <c r="F33" s="83"/>
      <c r="G33" s="90"/>
      <c r="H33" s="29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  <ignoredErrors>
    <ignoredError sqref="F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"/>
  <sheetViews>
    <sheetView workbookViewId="0">
      <selection activeCell="E4" sqref="E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22" t="s">
        <v>38</v>
      </c>
      <c r="C2" s="122"/>
      <c r="D2" s="122"/>
      <c r="E2" s="122"/>
      <c r="F2" s="122"/>
      <c r="G2" s="122"/>
      <c r="H2" s="122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9" t="s">
        <v>6</v>
      </c>
      <c r="C4" s="39" t="s">
        <v>160</v>
      </c>
      <c r="D4" s="39" t="s">
        <v>161</v>
      </c>
      <c r="E4" s="39" t="s">
        <v>244</v>
      </c>
      <c r="F4" s="39" t="s">
        <v>162</v>
      </c>
      <c r="G4" s="39" t="s">
        <v>15</v>
      </c>
      <c r="H4" s="39" t="s">
        <v>40</v>
      </c>
    </row>
    <row r="5" spans="2:8" x14ac:dyDescent="0.3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17</v>
      </c>
      <c r="H5" s="39" t="s">
        <v>18</v>
      </c>
    </row>
    <row r="6" spans="2:8" ht="15.75" customHeight="1" x14ac:dyDescent="0.3">
      <c r="B6" s="53" t="s">
        <v>31</v>
      </c>
      <c r="C6" s="80">
        <f>SUM(C7)</f>
        <v>674463.21</v>
      </c>
      <c r="D6" s="80">
        <v>844897</v>
      </c>
      <c r="E6" s="80">
        <f t="shared" ref="E6:F8" si="0">SUM(E7)</f>
        <v>953595</v>
      </c>
      <c r="F6" s="85">
        <f t="shared" si="0"/>
        <v>822517.93</v>
      </c>
      <c r="G6" s="90">
        <f t="shared" ref="G6:G8" si="1">ABS((F6/C6)*100)</f>
        <v>121.95148939257933</v>
      </c>
      <c r="H6" s="90">
        <f t="shared" ref="H6:H8" si="2">ABS((F6/E6)*100)</f>
        <v>86.254429815592587</v>
      </c>
    </row>
    <row r="7" spans="2:8" ht="15.75" customHeight="1" x14ac:dyDescent="0.3">
      <c r="B7" s="6" t="s">
        <v>108</v>
      </c>
      <c r="C7" s="81">
        <f>SUM(C8)</f>
        <v>674463.21</v>
      </c>
      <c r="D7" s="81">
        <v>844897</v>
      </c>
      <c r="E7" s="81">
        <f t="shared" si="0"/>
        <v>953595</v>
      </c>
      <c r="F7" s="86">
        <f t="shared" si="0"/>
        <v>822517.93</v>
      </c>
      <c r="G7" s="91">
        <f t="shared" si="1"/>
        <v>121.95148939257933</v>
      </c>
      <c r="H7" s="91">
        <f t="shared" si="2"/>
        <v>86.254429815592587</v>
      </c>
    </row>
    <row r="8" spans="2:8" x14ac:dyDescent="0.3">
      <c r="B8" s="11" t="s">
        <v>109</v>
      </c>
      <c r="C8" s="82">
        <f>SUM(C9)</f>
        <v>674463.21</v>
      </c>
      <c r="D8" s="87">
        <v>844897</v>
      </c>
      <c r="E8" s="82">
        <f t="shared" si="0"/>
        <v>953595</v>
      </c>
      <c r="F8" s="84">
        <f t="shared" si="0"/>
        <v>822517.93</v>
      </c>
      <c r="G8" s="92">
        <f t="shared" si="1"/>
        <v>121.95148939257933</v>
      </c>
      <c r="H8" s="92">
        <f t="shared" si="2"/>
        <v>86.254429815592587</v>
      </c>
    </row>
    <row r="9" spans="2:8" x14ac:dyDescent="0.3">
      <c r="B9" s="31" t="s">
        <v>110</v>
      </c>
      <c r="C9" s="82">
        <v>674463.21</v>
      </c>
      <c r="D9" s="82">
        <v>844897</v>
      </c>
      <c r="E9" s="82">
        <v>953595</v>
      </c>
      <c r="F9" s="83">
        <v>822517.93</v>
      </c>
      <c r="G9" s="92">
        <f>ABS((F9/C9)*100)</f>
        <v>121.95148939257933</v>
      </c>
      <c r="H9" s="92">
        <f>ABS((F9/E9)*100)</f>
        <v>86.254429815592587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workbookViewId="0">
      <selection activeCell="I5" sqref="I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3">
      <c r="B2" s="122" t="s">
        <v>55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12" ht="15.75" customHeight="1" x14ac:dyDescent="0.3">
      <c r="B3" s="122" t="s">
        <v>34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3">
      <c r="B5" s="146" t="s">
        <v>6</v>
      </c>
      <c r="C5" s="147"/>
      <c r="D5" s="147"/>
      <c r="E5" s="147"/>
      <c r="F5" s="148"/>
      <c r="G5" s="41" t="s">
        <v>160</v>
      </c>
      <c r="H5" s="39" t="s">
        <v>161</v>
      </c>
      <c r="I5" s="41" t="s">
        <v>244</v>
      </c>
      <c r="J5" s="41" t="s">
        <v>162</v>
      </c>
      <c r="K5" s="41" t="s">
        <v>15</v>
      </c>
      <c r="L5" s="41" t="s">
        <v>40</v>
      </c>
    </row>
    <row r="6" spans="2:12" x14ac:dyDescent="0.3">
      <c r="B6" s="146">
        <v>1</v>
      </c>
      <c r="C6" s="147"/>
      <c r="D6" s="147"/>
      <c r="E6" s="147"/>
      <c r="F6" s="148"/>
      <c r="G6" s="41">
        <v>2</v>
      </c>
      <c r="H6" s="41">
        <v>3</v>
      </c>
      <c r="I6" s="41">
        <v>4</v>
      </c>
      <c r="J6" s="41">
        <v>5</v>
      </c>
      <c r="K6" s="41" t="s">
        <v>17</v>
      </c>
      <c r="L6" s="41" t="s">
        <v>18</v>
      </c>
    </row>
    <row r="7" spans="2:12" ht="26.4" x14ac:dyDescent="0.3">
      <c r="B7" s="6">
        <v>8</v>
      </c>
      <c r="C7" s="6"/>
      <c r="D7" s="6"/>
      <c r="E7" s="6"/>
      <c r="F7" s="6" t="s">
        <v>8</v>
      </c>
      <c r="G7" s="81">
        <f>SUM(G8)</f>
        <v>69297.37</v>
      </c>
      <c r="H7" s="33">
        <v>0</v>
      </c>
      <c r="I7" s="33"/>
      <c r="J7" s="34">
        <v>0</v>
      </c>
      <c r="K7" s="34">
        <v>0</v>
      </c>
      <c r="L7" s="34">
        <v>0</v>
      </c>
    </row>
    <row r="8" spans="2:12" x14ac:dyDescent="0.3">
      <c r="B8" s="6"/>
      <c r="C8" s="10">
        <v>84</v>
      </c>
      <c r="D8" s="10"/>
      <c r="E8" s="10"/>
      <c r="F8" s="10" t="s">
        <v>13</v>
      </c>
      <c r="G8" s="82">
        <f>SUM(G9)</f>
        <v>69297.37</v>
      </c>
      <c r="H8" s="5">
        <v>0</v>
      </c>
      <c r="I8" s="5"/>
      <c r="J8" s="29">
        <v>0</v>
      </c>
      <c r="K8" s="29">
        <v>0</v>
      </c>
      <c r="L8" s="29">
        <v>0</v>
      </c>
    </row>
    <row r="9" spans="2:12" ht="39.6" x14ac:dyDescent="0.3">
      <c r="B9" s="7"/>
      <c r="C9" s="7"/>
      <c r="D9" s="7">
        <v>845</v>
      </c>
      <c r="E9" s="7"/>
      <c r="F9" s="30" t="s">
        <v>112</v>
      </c>
      <c r="G9" s="82">
        <f>SUM(G10)</f>
        <v>69297.37</v>
      </c>
      <c r="H9" s="5">
        <v>0</v>
      </c>
      <c r="I9" s="5"/>
      <c r="J9" s="29">
        <v>0</v>
      </c>
      <c r="K9" s="29">
        <v>0</v>
      </c>
      <c r="L9" s="29">
        <v>0</v>
      </c>
    </row>
    <row r="10" spans="2:12" ht="39.6" x14ac:dyDescent="0.3">
      <c r="B10" s="7"/>
      <c r="C10" s="7"/>
      <c r="D10" s="7"/>
      <c r="E10" s="7">
        <v>8453</v>
      </c>
      <c r="F10" s="30" t="s">
        <v>111</v>
      </c>
      <c r="G10" s="82">
        <v>69297.37</v>
      </c>
      <c r="H10" s="5">
        <v>0</v>
      </c>
      <c r="I10" s="5"/>
      <c r="J10" s="29">
        <v>0</v>
      </c>
      <c r="K10" s="29">
        <v>0</v>
      </c>
      <c r="L10" s="29">
        <v>0</v>
      </c>
    </row>
    <row r="11" spans="2:12" x14ac:dyDescent="0.3">
      <c r="B11" s="7"/>
      <c r="C11" s="7"/>
      <c r="D11" s="7"/>
      <c r="E11" s="8"/>
      <c r="F11" s="11"/>
      <c r="G11" s="5"/>
      <c r="H11" s="5"/>
      <c r="I11" s="5"/>
      <c r="J11" s="29"/>
      <c r="K11" s="29"/>
      <c r="L11" s="29"/>
    </row>
    <row r="12" spans="2:12" ht="26.4" x14ac:dyDescent="0.3">
      <c r="B12" s="9">
        <v>5</v>
      </c>
      <c r="C12" s="9"/>
      <c r="D12" s="9"/>
      <c r="E12" s="9"/>
      <c r="F12" s="22" t="s">
        <v>9</v>
      </c>
      <c r="G12" s="81">
        <f>SUM(G13)</f>
        <v>59948.1</v>
      </c>
      <c r="H12" s="81">
        <f t="shared" ref="H12:J12" si="0">SUM(H13)</f>
        <v>64000</v>
      </c>
      <c r="I12" s="81">
        <f t="shared" si="0"/>
        <v>64000</v>
      </c>
      <c r="J12" s="81">
        <f t="shared" si="0"/>
        <v>63913.35</v>
      </c>
      <c r="K12" s="89">
        <f t="shared" ref="K12:K14" si="1">ABS((J12/G12)*100)</f>
        <v>106.61447151786294</v>
      </c>
      <c r="L12" s="89">
        <f t="shared" ref="L12:L14" si="2">ABS((J12/I12)*100)</f>
        <v>99.864609375000001</v>
      </c>
    </row>
    <row r="13" spans="2:12" ht="26.4" x14ac:dyDescent="0.3">
      <c r="B13" s="10"/>
      <c r="C13" s="48">
        <v>54</v>
      </c>
      <c r="D13" s="48"/>
      <c r="E13" s="48"/>
      <c r="F13" s="52" t="s">
        <v>14</v>
      </c>
      <c r="G13" s="87">
        <f>SUM(G14)</f>
        <v>59948.1</v>
      </c>
      <c r="H13" s="87">
        <f t="shared" ref="H13:J13" si="3">SUM(H14)</f>
        <v>64000</v>
      </c>
      <c r="I13" s="87">
        <f t="shared" si="3"/>
        <v>64000</v>
      </c>
      <c r="J13" s="87">
        <f t="shared" si="3"/>
        <v>63913.35</v>
      </c>
      <c r="K13" s="88">
        <f t="shared" si="1"/>
        <v>106.61447151786294</v>
      </c>
      <c r="L13" s="88">
        <f t="shared" si="2"/>
        <v>99.864609375000001</v>
      </c>
    </row>
    <row r="14" spans="2:12" ht="52.8" x14ac:dyDescent="0.3">
      <c r="B14" s="10"/>
      <c r="C14" s="10"/>
      <c r="D14" s="10">
        <v>545</v>
      </c>
      <c r="E14" s="30"/>
      <c r="F14" s="30" t="s">
        <v>113</v>
      </c>
      <c r="G14" s="82">
        <f>SUM(G15)</f>
        <v>59948.1</v>
      </c>
      <c r="H14" s="82">
        <f t="shared" ref="H14:J14" si="4">SUM(H15)</f>
        <v>64000</v>
      </c>
      <c r="I14" s="82">
        <f t="shared" si="4"/>
        <v>64000</v>
      </c>
      <c r="J14" s="82">
        <f t="shared" si="4"/>
        <v>63913.35</v>
      </c>
      <c r="K14" s="88">
        <f t="shared" si="1"/>
        <v>106.61447151786294</v>
      </c>
      <c r="L14" s="88">
        <f t="shared" si="2"/>
        <v>99.864609375000001</v>
      </c>
    </row>
    <row r="15" spans="2:12" ht="52.8" x14ac:dyDescent="0.3">
      <c r="B15" s="10"/>
      <c r="C15" s="10"/>
      <c r="D15" s="10"/>
      <c r="E15" s="30">
        <v>5453</v>
      </c>
      <c r="F15" s="30" t="s">
        <v>114</v>
      </c>
      <c r="G15" s="82">
        <v>59948.1</v>
      </c>
      <c r="H15" s="82">
        <v>64000</v>
      </c>
      <c r="I15" s="93">
        <v>64000</v>
      </c>
      <c r="J15" s="83">
        <v>63913.35</v>
      </c>
      <c r="K15" s="88">
        <f>ABS((J15/G15)*100)</f>
        <v>106.61447151786294</v>
      </c>
      <c r="L15" s="88">
        <f>ABS((J15/I15)*100)</f>
        <v>99.864609375000001</v>
      </c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E4" sqref="E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22" t="s">
        <v>35</v>
      </c>
      <c r="C2" s="122"/>
      <c r="D2" s="122"/>
      <c r="E2" s="122"/>
      <c r="F2" s="122"/>
      <c r="G2" s="122"/>
      <c r="H2" s="122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9" t="s">
        <v>6</v>
      </c>
      <c r="C4" s="39" t="s">
        <v>160</v>
      </c>
      <c r="D4" s="39" t="s">
        <v>161</v>
      </c>
      <c r="E4" s="39" t="s">
        <v>244</v>
      </c>
      <c r="F4" s="39" t="s">
        <v>162</v>
      </c>
      <c r="G4" s="39" t="s">
        <v>15</v>
      </c>
      <c r="H4" s="39" t="s">
        <v>40</v>
      </c>
    </row>
    <row r="5" spans="2:8" x14ac:dyDescent="0.3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17</v>
      </c>
      <c r="H5" s="39" t="s">
        <v>18</v>
      </c>
    </row>
    <row r="6" spans="2:8" x14ac:dyDescent="0.3">
      <c r="B6" s="6" t="s">
        <v>36</v>
      </c>
      <c r="C6" s="81">
        <f>SUM(C7)</f>
        <v>69297.37</v>
      </c>
      <c r="D6" s="33">
        <v>0</v>
      </c>
      <c r="E6" s="60"/>
      <c r="F6" s="34">
        <v>0</v>
      </c>
      <c r="G6" s="34">
        <v>0</v>
      </c>
      <c r="H6" s="34">
        <v>0</v>
      </c>
    </row>
    <row r="7" spans="2:8" x14ac:dyDescent="0.3">
      <c r="B7" s="6" t="s">
        <v>124</v>
      </c>
      <c r="C7" s="81">
        <f>SUM(C8)</f>
        <v>69297.37</v>
      </c>
      <c r="D7" s="33">
        <v>0</v>
      </c>
      <c r="E7" s="33"/>
      <c r="F7" s="50">
        <v>0</v>
      </c>
      <c r="G7" s="34">
        <v>0</v>
      </c>
      <c r="H7" s="34">
        <v>0</v>
      </c>
    </row>
    <row r="8" spans="2:8" x14ac:dyDescent="0.3">
      <c r="B8" s="57" t="s">
        <v>125</v>
      </c>
      <c r="C8" s="82">
        <v>69297.37</v>
      </c>
      <c r="D8" s="5">
        <v>0</v>
      </c>
      <c r="E8" s="5"/>
      <c r="F8" s="49">
        <v>0</v>
      </c>
      <c r="G8" s="29">
        <v>0</v>
      </c>
      <c r="H8" s="29">
        <v>0</v>
      </c>
    </row>
    <row r="9" spans="2:8" ht="15.75" customHeight="1" x14ac:dyDescent="0.3">
      <c r="B9" s="6" t="s">
        <v>37</v>
      </c>
      <c r="C9" s="81">
        <f>SUM(C10)</f>
        <v>59948.1</v>
      </c>
      <c r="D9" s="81">
        <f t="shared" ref="D9:F9" si="0">SUM(D10)</f>
        <v>64000</v>
      </c>
      <c r="E9" s="81">
        <f t="shared" si="0"/>
        <v>64000</v>
      </c>
      <c r="F9" s="81">
        <f t="shared" si="0"/>
        <v>63913.35</v>
      </c>
      <c r="G9" s="91">
        <f t="shared" ref="G9:G10" si="1">ABS((F9/C9)*100)</f>
        <v>106.61447151786294</v>
      </c>
      <c r="H9" s="91">
        <f t="shared" ref="H9:H10" si="2">ABS((F9/E9)*100)</f>
        <v>99.864609375000001</v>
      </c>
    </row>
    <row r="10" spans="2:8" ht="15.75" customHeight="1" x14ac:dyDescent="0.3">
      <c r="B10" s="6" t="s">
        <v>126</v>
      </c>
      <c r="C10" s="81">
        <f>SUM(C11)</f>
        <v>59948.1</v>
      </c>
      <c r="D10" s="81">
        <f t="shared" ref="D10:F10" si="3">SUM(D11)</f>
        <v>64000</v>
      </c>
      <c r="E10" s="81">
        <f t="shared" si="3"/>
        <v>64000</v>
      </c>
      <c r="F10" s="81">
        <f t="shared" si="3"/>
        <v>63913.35</v>
      </c>
      <c r="G10" s="91">
        <f t="shared" si="1"/>
        <v>106.61447151786294</v>
      </c>
      <c r="H10" s="91">
        <f t="shared" si="2"/>
        <v>99.864609375000001</v>
      </c>
    </row>
    <row r="11" spans="2:8" x14ac:dyDescent="0.3">
      <c r="B11" s="57" t="s">
        <v>29</v>
      </c>
      <c r="C11" s="82">
        <v>59948.1</v>
      </c>
      <c r="D11" s="82">
        <v>64000</v>
      </c>
      <c r="E11" s="82">
        <v>64000</v>
      </c>
      <c r="F11" s="83">
        <v>63913.35</v>
      </c>
      <c r="G11" s="92">
        <f>ABS((F11/C11)*100)</f>
        <v>106.61447151786294</v>
      </c>
      <c r="H11" s="92">
        <f>ABS((F11/E11)*100)</f>
        <v>99.864609375000001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7"/>
  <sheetViews>
    <sheetView tabSelected="1" topLeftCell="A99" workbookViewId="0">
      <selection activeCell="G119" sqref="G11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3.44140625" customWidth="1"/>
    <col min="5" max="5" width="37.44140625" customWidth="1"/>
    <col min="6" max="8" width="25.33203125" customWidth="1"/>
    <col min="9" max="9" width="14.109375" style="118" customWidth="1"/>
  </cols>
  <sheetData>
    <row r="1" spans="2:9" ht="17.399999999999999" x14ac:dyDescent="0.3">
      <c r="B1" s="2"/>
      <c r="C1" s="2"/>
      <c r="D1" s="2"/>
      <c r="E1" s="2"/>
      <c r="F1" s="2"/>
      <c r="G1" s="2"/>
      <c r="H1" s="2"/>
      <c r="I1" s="117"/>
    </row>
    <row r="2" spans="2:9" ht="18" customHeight="1" x14ac:dyDescent="0.3">
      <c r="B2" s="122" t="s">
        <v>10</v>
      </c>
      <c r="C2" s="158"/>
      <c r="D2" s="158"/>
      <c r="E2" s="158"/>
      <c r="F2" s="158"/>
      <c r="G2" s="158"/>
      <c r="H2" s="158"/>
      <c r="I2" s="158"/>
    </row>
    <row r="3" spans="2:9" ht="17.399999999999999" x14ac:dyDescent="0.3">
      <c r="B3" s="2"/>
      <c r="C3" s="2"/>
      <c r="D3" s="2"/>
      <c r="E3" s="2"/>
      <c r="F3" s="2"/>
      <c r="G3" s="2"/>
      <c r="H3" s="2"/>
      <c r="I3" s="117"/>
    </row>
    <row r="4" spans="2:9" ht="15.6" x14ac:dyDescent="0.3">
      <c r="B4" s="162" t="s">
        <v>56</v>
      </c>
      <c r="C4" s="162"/>
      <c r="D4" s="162"/>
      <c r="E4" s="162"/>
      <c r="F4" s="162"/>
      <c r="G4" s="162"/>
      <c r="H4" s="162"/>
      <c r="I4" s="162"/>
    </row>
    <row r="5" spans="2:9" ht="17.399999999999999" x14ac:dyDescent="0.3">
      <c r="B5" s="2"/>
      <c r="C5" s="2"/>
      <c r="D5" s="2"/>
      <c r="E5" s="2"/>
      <c r="F5" s="2"/>
      <c r="G5" s="2"/>
      <c r="H5" s="2"/>
      <c r="I5" s="117"/>
    </row>
    <row r="6" spans="2:9" ht="26.4" x14ac:dyDescent="0.3">
      <c r="B6" s="146" t="s">
        <v>6</v>
      </c>
      <c r="C6" s="147"/>
      <c r="D6" s="147"/>
      <c r="E6" s="148"/>
      <c r="F6" s="39" t="s">
        <v>161</v>
      </c>
      <c r="G6" s="39" t="s">
        <v>244</v>
      </c>
      <c r="H6" s="39" t="s">
        <v>162</v>
      </c>
      <c r="I6" s="39" t="s">
        <v>40</v>
      </c>
    </row>
    <row r="7" spans="2:9" s="28" customFormat="1" ht="15.75" customHeight="1" x14ac:dyDescent="0.2">
      <c r="B7" s="163">
        <v>1</v>
      </c>
      <c r="C7" s="164"/>
      <c r="D7" s="164"/>
      <c r="E7" s="165"/>
      <c r="F7" s="40">
        <v>2</v>
      </c>
      <c r="G7" s="40">
        <v>3</v>
      </c>
      <c r="H7" s="40">
        <v>4</v>
      </c>
      <c r="I7" s="40" t="s">
        <v>39</v>
      </c>
    </row>
    <row r="8" spans="2:9" s="43" customFormat="1" ht="22.5" customHeight="1" x14ac:dyDescent="0.3">
      <c r="B8" s="155" t="s">
        <v>171</v>
      </c>
      <c r="C8" s="156"/>
      <c r="D8" s="157"/>
      <c r="E8" s="119" t="s">
        <v>115</v>
      </c>
      <c r="F8" s="120">
        <f>SUM(F9:F15)</f>
        <v>908897</v>
      </c>
      <c r="G8" s="120">
        <f>SUM(G9:G15)</f>
        <v>1017595</v>
      </c>
      <c r="H8" s="120">
        <f>SUM(H9:H15)</f>
        <v>969903.49</v>
      </c>
      <c r="I8" s="121">
        <f>ABS((H8/G8)*100)</f>
        <v>95.313311287889576</v>
      </c>
    </row>
    <row r="9" spans="2:9" s="43" customFormat="1" ht="18" customHeight="1" x14ac:dyDescent="0.3">
      <c r="B9" s="166" t="s">
        <v>127</v>
      </c>
      <c r="C9" s="166"/>
      <c r="D9" s="114"/>
      <c r="E9" s="68" t="s">
        <v>128</v>
      </c>
      <c r="F9" s="95">
        <v>185135</v>
      </c>
      <c r="G9" s="99">
        <v>210895</v>
      </c>
      <c r="H9" s="95">
        <v>180371.11000000002</v>
      </c>
      <c r="I9" s="110">
        <f t="shared" ref="I9:I72" si="0">ABS((H9/G9)*100)</f>
        <v>85.526498968681111</v>
      </c>
    </row>
    <row r="10" spans="2:9" s="43" customFormat="1" ht="18.75" customHeight="1" x14ac:dyDescent="0.3">
      <c r="B10" s="166" t="s">
        <v>129</v>
      </c>
      <c r="C10" s="166"/>
      <c r="D10" s="115"/>
      <c r="E10" s="68" t="s">
        <v>130</v>
      </c>
      <c r="F10" s="95">
        <v>15940</v>
      </c>
      <c r="G10" s="99">
        <v>15940</v>
      </c>
      <c r="H10" s="99">
        <v>14698.49</v>
      </c>
      <c r="I10" s="110">
        <f t="shared" si="0"/>
        <v>92.211355081555837</v>
      </c>
    </row>
    <row r="11" spans="2:9" s="43" customFormat="1" ht="16.5" customHeight="1" x14ac:dyDescent="0.3">
      <c r="B11" s="166" t="s">
        <v>131</v>
      </c>
      <c r="C11" s="166"/>
      <c r="D11" s="69"/>
      <c r="E11" s="70" t="s">
        <v>132</v>
      </c>
      <c r="F11" s="95">
        <v>374017</v>
      </c>
      <c r="G11" s="99">
        <v>380417</v>
      </c>
      <c r="H11" s="99">
        <v>373759.13</v>
      </c>
      <c r="I11" s="110">
        <f t="shared" si="0"/>
        <v>98.249849507251255</v>
      </c>
    </row>
    <row r="12" spans="2:9" s="43" customFormat="1" ht="18" customHeight="1" x14ac:dyDescent="0.3">
      <c r="B12" s="154" t="s">
        <v>133</v>
      </c>
      <c r="C12" s="154"/>
      <c r="D12" s="69"/>
      <c r="E12" s="70" t="s">
        <v>134</v>
      </c>
      <c r="F12" s="95">
        <v>232260</v>
      </c>
      <c r="G12" s="99">
        <v>215000</v>
      </c>
      <c r="H12" s="99">
        <v>205785.36</v>
      </c>
      <c r="I12" s="110">
        <f t="shared" si="0"/>
        <v>95.714120930232554</v>
      </c>
    </row>
    <row r="13" spans="2:9" s="43" customFormat="1" ht="17.25" customHeight="1" x14ac:dyDescent="0.3">
      <c r="B13" s="154" t="s">
        <v>135</v>
      </c>
      <c r="C13" s="154"/>
      <c r="D13" s="69"/>
      <c r="E13" s="70" t="s">
        <v>136</v>
      </c>
      <c r="F13" s="95">
        <v>94908</v>
      </c>
      <c r="G13" s="99">
        <v>126558</v>
      </c>
      <c r="H13" s="99">
        <v>126759.42</v>
      </c>
      <c r="I13" s="110">
        <f t="shared" si="0"/>
        <v>100.15915232541602</v>
      </c>
    </row>
    <row r="14" spans="2:9" s="43" customFormat="1" ht="16.5" customHeight="1" x14ac:dyDescent="0.3">
      <c r="B14" s="154" t="s">
        <v>137</v>
      </c>
      <c r="C14" s="154"/>
      <c r="D14" s="69"/>
      <c r="E14" s="70" t="s">
        <v>138</v>
      </c>
      <c r="F14" s="95">
        <v>2655</v>
      </c>
      <c r="G14" s="99">
        <v>3755</v>
      </c>
      <c r="H14" s="99">
        <v>3500</v>
      </c>
      <c r="I14" s="110">
        <f t="shared" si="0"/>
        <v>93.209054593874825</v>
      </c>
    </row>
    <row r="15" spans="2:9" s="43" customFormat="1" ht="16.5" customHeight="1" x14ac:dyDescent="0.3">
      <c r="B15" s="154" t="s">
        <v>139</v>
      </c>
      <c r="C15" s="154"/>
      <c r="D15" s="69"/>
      <c r="E15" s="70" t="s">
        <v>140</v>
      </c>
      <c r="F15" s="95">
        <v>3982</v>
      </c>
      <c r="G15" s="99">
        <v>65030</v>
      </c>
      <c r="H15" s="99">
        <v>65029.98</v>
      </c>
      <c r="I15" s="110">
        <f t="shared" si="0"/>
        <v>99.999969244963864</v>
      </c>
    </row>
    <row r="16" spans="2:9" s="43" customFormat="1" ht="18" customHeight="1" x14ac:dyDescent="0.3">
      <c r="B16" s="155" t="s">
        <v>169</v>
      </c>
      <c r="C16" s="156"/>
      <c r="D16" s="157"/>
      <c r="E16" s="119" t="s">
        <v>141</v>
      </c>
      <c r="F16" s="120">
        <f>SUM(F17)</f>
        <v>908897</v>
      </c>
      <c r="G16" s="120">
        <f>SUM(G17)</f>
        <v>1017595</v>
      </c>
      <c r="H16" s="120">
        <f>SUM(H17)</f>
        <v>886431.28</v>
      </c>
      <c r="I16" s="121">
        <f t="shared" si="0"/>
        <v>87.110420157331745</v>
      </c>
    </row>
    <row r="17" spans="2:9" s="43" customFormat="1" ht="24.75" customHeight="1" x14ac:dyDescent="0.3">
      <c r="B17" s="155" t="s">
        <v>170</v>
      </c>
      <c r="C17" s="156"/>
      <c r="D17" s="157"/>
      <c r="E17" s="119" t="s">
        <v>142</v>
      </c>
      <c r="F17" s="120">
        <f>SUM(F19,F27,F38,F70,F75,F91,F98)</f>
        <v>908897</v>
      </c>
      <c r="G17" s="120">
        <f>SUM(G19,G27,G38,G70,G75,G91,G98)</f>
        <v>1017595</v>
      </c>
      <c r="H17" s="120">
        <f>SUM(H19,H27,H38,H70,H75,H91,H98)</f>
        <v>886431.28</v>
      </c>
      <c r="I17" s="121">
        <f t="shared" si="0"/>
        <v>87.110420157331745</v>
      </c>
    </row>
    <row r="18" spans="2:9" s="43" customFormat="1" ht="24.75" customHeight="1" x14ac:dyDescent="0.3">
      <c r="B18" s="155" t="s">
        <v>172</v>
      </c>
      <c r="C18" s="156"/>
      <c r="D18" s="157"/>
      <c r="E18" s="119" t="s">
        <v>142</v>
      </c>
      <c r="F18" s="120">
        <f>SUM(,,F19,F27,F38,F70,F75,F91,F98)</f>
        <v>908897</v>
      </c>
      <c r="G18" s="120">
        <f>SUM(,,G19,G27,G38,G70,G75,G91,G98)</f>
        <v>1017595</v>
      </c>
      <c r="H18" s="120">
        <f>SUM(,,H19,H27,H38,H70,H75,H91,H98)</f>
        <v>886431.28</v>
      </c>
      <c r="I18" s="121">
        <f t="shared" si="0"/>
        <v>87.110420157331745</v>
      </c>
    </row>
    <row r="19" spans="2:9" s="43" customFormat="1" ht="21" customHeight="1" x14ac:dyDescent="0.3">
      <c r="B19" s="159" t="s">
        <v>127</v>
      </c>
      <c r="C19" s="160"/>
      <c r="D19" s="161"/>
      <c r="E19" s="72" t="s">
        <v>128</v>
      </c>
      <c r="F19" s="97">
        <f>SUM(F20,F23,F25)</f>
        <v>185135</v>
      </c>
      <c r="G19" s="97">
        <f>SUM(G20,G23,G25)</f>
        <v>210895</v>
      </c>
      <c r="H19" s="97">
        <f>SUM(H20,H23,H25)</f>
        <v>180371.11000000002</v>
      </c>
      <c r="I19" s="112">
        <f t="shared" si="0"/>
        <v>85.526498968681111</v>
      </c>
    </row>
    <row r="20" spans="2:9" s="43" customFormat="1" ht="21" customHeight="1" x14ac:dyDescent="0.3">
      <c r="B20" s="150">
        <v>31</v>
      </c>
      <c r="C20" s="151"/>
      <c r="D20" s="152"/>
      <c r="E20" s="71" t="s">
        <v>143</v>
      </c>
      <c r="F20" s="96">
        <f>SUM(F21:F22)</f>
        <v>148489</v>
      </c>
      <c r="G20" s="96">
        <f>SUM(G21:G22)</f>
        <v>174349</v>
      </c>
      <c r="H20" s="96">
        <f>SUM(H21:H22)</f>
        <v>143839.58000000002</v>
      </c>
      <c r="I20" s="111">
        <f t="shared" si="0"/>
        <v>82.500949245478907</v>
      </c>
    </row>
    <row r="21" spans="2:9" s="43" customFormat="1" ht="18.75" customHeight="1" x14ac:dyDescent="0.3">
      <c r="B21" s="153">
        <v>3111</v>
      </c>
      <c r="C21" s="153"/>
      <c r="D21" s="116" t="s">
        <v>173</v>
      </c>
      <c r="E21" s="44" t="s">
        <v>24</v>
      </c>
      <c r="F21" s="98">
        <v>135889</v>
      </c>
      <c r="G21" s="102">
        <v>153149</v>
      </c>
      <c r="H21" s="102">
        <v>122740.13</v>
      </c>
      <c r="I21" s="113">
        <f t="shared" si="0"/>
        <v>80.144258206060769</v>
      </c>
    </row>
    <row r="22" spans="2:9" s="43" customFormat="1" ht="18.75" customHeight="1" x14ac:dyDescent="0.3">
      <c r="B22" s="153">
        <v>3121</v>
      </c>
      <c r="C22" s="153"/>
      <c r="D22" s="116" t="s">
        <v>174</v>
      </c>
      <c r="E22" s="42" t="s">
        <v>73</v>
      </c>
      <c r="F22" s="98">
        <v>12600</v>
      </c>
      <c r="G22" s="102">
        <v>21200</v>
      </c>
      <c r="H22" s="102">
        <v>21099.45</v>
      </c>
      <c r="I22" s="113">
        <f t="shared" si="0"/>
        <v>99.525707547169816</v>
      </c>
    </row>
    <row r="23" spans="2:9" s="43" customFormat="1" ht="17.25" customHeight="1" x14ac:dyDescent="0.3">
      <c r="B23" s="150">
        <v>34</v>
      </c>
      <c r="C23" s="151"/>
      <c r="D23" s="152"/>
      <c r="E23" s="63" t="s">
        <v>98</v>
      </c>
      <c r="F23" s="96">
        <f>SUM(F24)</f>
        <v>4646</v>
      </c>
      <c r="G23" s="96">
        <f>SUM(G24)</f>
        <v>4546</v>
      </c>
      <c r="H23" s="96">
        <f>SUM(H24)</f>
        <v>4531.53</v>
      </c>
      <c r="I23" s="111">
        <f t="shared" si="0"/>
        <v>99.681698196216445</v>
      </c>
    </row>
    <row r="24" spans="2:9" s="43" customFormat="1" ht="28.5" customHeight="1" x14ac:dyDescent="0.3">
      <c r="B24" s="153">
        <v>3427</v>
      </c>
      <c r="C24" s="153"/>
      <c r="D24" s="116" t="s">
        <v>175</v>
      </c>
      <c r="E24" s="42" t="s">
        <v>144</v>
      </c>
      <c r="F24" s="98">
        <v>4646</v>
      </c>
      <c r="G24" s="102">
        <v>4546</v>
      </c>
      <c r="H24" s="102">
        <v>4531.53</v>
      </c>
      <c r="I24" s="113">
        <f t="shared" si="0"/>
        <v>99.681698196216445</v>
      </c>
    </row>
    <row r="25" spans="2:9" s="43" customFormat="1" ht="27" customHeight="1" x14ac:dyDescent="0.3">
      <c r="B25" s="150">
        <v>54</v>
      </c>
      <c r="C25" s="151"/>
      <c r="D25" s="152"/>
      <c r="E25" s="63" t="s">
        <v>145</v>
      </c>
      <c r="F25" s="96">
        <f>SUM(F26)</f>
        <v>32000</v>
      </c>
      <c r="G25" s="96">
        <f>SUM(G26)</f>
        <v>32000</v>
      </c>
      <c r="H25" s="96">
        <f>SUM(H26)</f>
        <v>32000</v>
      </c>
      <c r="I25" s="111">
        <f t="shared" si="0"/>
        <v>100</v>
      </c>
    </row>
    <row r="26" spans="2:9" s="43" customFormat="1" ht="36" customHeight="1" x14ac:dyDescent="0.3">
      <c r="B26" s="153">
        <v>5453</v>
      </c>
      <c r="C26" s="153"/>
      <c r="D26" s="116" t="s">
        <v>176</v>
      </c>
      <c r="E26" s="42" t="s">
        <v>146</v>
      </c>
      <c r="F26" s="98">
        <v>32000</v>
      </c>
      <c r="G26" s="102">
        <v>32000</v>
      </c>
      <c r="H26" s="102">
        <v>32000</v>
      </c>
      <c r="I26" s="113">
        <f t="shared" si="0"/>
        <v>100</v>
      </c>
    </row>
    <row r="27" spans="2:9" s="43" customFormat="1" ht="18" customHeight="1" x14ac:dyDescent="0.3">
      <c r="B27" s="149" t="s">
        <v>129</v>
      </c>
      <c r="C27" s="149"/>
      <c r="D27" s="149"/>
      <c r="E27" s="72" t="s">
        <v>130</v>
      </c>
      <c r="F27" s="97">
        <f>SUM(F28,F34)</f>
        <v>15940</v>
      </c>
      <c r="G27" s="97">
        <f>SUM(G28,G34)</f>
        <v>15940</v>
      </c>
      <c r="H27" s="97">
        <f>SUM(H28,H34)</f>
        <v>3178.8</v>
      </c>
      <c r="I27" s="112">
        <f t="shared" si="0"/>
        <v>19.942283563362611</v>
      </c>
    </row>
    <row r="28" spans="2:9" s="43" customFormat="1" ht="20.25" customHeight="1" x14ac:dyDescent="0.3">
      <c r="B28" s="150">
        <v>32</v>
      </c>
      <c r="C28" s="151"/>
      <c r="D28" s="152"/>
      <c r="E28" s="71" t="s">
        <v>147</v>
      </c>
      <c r="F28" s="96">
        <f>SUM(F29:F33)</f>
        <v>12610</v>
      </c>
      <c r="G28" s="96">
        <f>SUM(G29:G33)</f>
        <v>12610</v>
      </c>
      <c r="H28" s="96">
        <f>SUM(H29:H33)</f>
        <v>1839.8</v>
      </c>
      <c r="I28" s="111">
        <f t="shared" si="0"/>
        <v>14.590007930214115</v>
      </c>
    </row>
    <row r="29" spans="2:9" s="43" customFormat="1" ht="18.75" customHeight="1" x14ac:dyDescent="0.3">
      <c r="B29" s="153">
        <v>3223</v>
      </c>
      <c r="C29" s="153"/>
      <c r="D29" s="42" t="s">
        <v>177</v>
      </c>
      <c r="E29" s="44" t="s">
        <v>81</v>
      </c>
      <c r="F29" s="98">
        <v>5309</v>
      </c>
      <c r="G29" s="102">
        <v>5309</v>
      </c>
      <c r="H29" s="102">
        <v>0</v>
      </c>
      <c r="I29" s="113">
        <f t="shared" si="0"/>
        <v>0</v>
      </c>
    </row>
    <row r="30" spans="2:9" s="43" customFormat="1" ht="18.75" customHeight="1" x14ac:dyDescent="0.3">
      <c r="B30" s="153">
        <v>3224</v>
      </c>
      <c r="C30" s="153"/>
      <c r="D30" s="42" t="s">
        <v>178</v>
      </c>
      <c r="E30" s="44" t="s">
        <v>148</v>
      </c>
      <c r="F30" s="98">
        <v>2655</v>
      </c>
      <c r="G30" s="102">
        <v>2655</v>
      </c>
      <c r="H30" s="102">
        <v>0</v>
      </c>
      <c r="I30" s="113">
        <f t="shared" si="0"/>
        <v>0</v>
      </c>
    </row>
    <row r="31" spans="2:9" s="43" customFormat="1" ht="18.75" customHeight="1" x14ac:dyDescent="0.3">
      <c r="B31" s="153">
        <v>3232</v>
      </c>
      <c r="C31" s="153"/>
      <c r="D31" s="42" t="s">
        <v>179</v>
      </c>
      <c r="E31" s="44" t="s">
        <v>87</v>
      </c>
      <c r="F31" s="98">
        <v>1991</v>
      </c>
      <c r="G31" s="102">
        <v>1991</v>
      </c>
      <c r="H31" s="102">
        <v>1822.55</v>
      </c>
      <c r="I31" s="113">
        <f t="shared" si="0"/>
        <v>91.539427423405314</v>
      </c>
    </row>
    <row r="32" spans="2:9" s="43" customFormat="1" ht="19.5" customHeight="1" x14ac:dyDescent="0.3">
      <c r="B32" s="153">
        <v>3236</v>
      </c>
      <c r="C32" s="153"/>
      <c r="D32" s="42" t="s">
        <v>180</v>
      </c>
      <c r="E32" s="44" t="s">
        <v>149</v>
      </c>
      <c r="F32" s="98">
        <v>1991</v>
      </c>
      <c r="G32" s="102">
        <v>1991</v>
      </c>
      <c r="H32" s="102">
        <v>0</v>
      </c>
      <c r="I32" s="113">
        <f t="shared" si="0"/>
        <v>0</v>
      </c>
    </row>
    <row r="33" spans="2:9" s="43" customFormat="1" ht="16.5" customHeight="1" x14ac:dyDescent="0.3">
      <c r="B33" s="153">
        <v>3237</v>
      </c>
      <c r="C33" s="153"/>
      <c r="D33" s="42" t="s">
        <v>181</v>
      </c>
      <c r="E33" s="44" t="s">
        <v>150</v>
      </c>
      <c r="F33" s="98">
        <v>664</v>
      </c>
      <c r="G33" s="102">
        <v>664</v>
      </c>
      <c r="H33" s="102">
        <v>17.25</v>
      </c>
      <c r="I33" s="113">
        <f t="shared" si="0"/>
        <v>2.5978915662650603</v>
      </c>
    </row>
    <row r="34" spans="2:9" s="43" customFormat="1" ht="23.25" customHeight="1" x14ac:dyDescent="0.3">
      <c r="B34" s="61">
        <v>42</v>
      </c>
      <c r="C34" s="62"/>
      <c r="D34" s="63"/>
      <c r="E34" s="73" t="s">
        <v>70</v>
      </c>
      <c r="F34" s="96">
        <f>SUM(F35:F37)</f>
        <v>3330</v>
      </c>
      <c r="G34" s="96">
        <f>SUM(G35:G37)</f>
        <v>3330</v>
      </c>
      <c r="H34" s="96">
        <f>SUM(H35:H37)</f>
        <v>1339</v>
      </c>
      <c r="I34" s="111">
        <f t="shared" si="0"/>
        <v>40.210210210210214</v>
      </c>
    </row>
    <row r="35" spans="2:9" s="43" customFormat="1" ht="18" customHeight="1" x14ac:dyDescent="0.3">
      <c r="B35" s="153">
        <v>4221</v>
      </c>
      <c r="C35" s="153"/>
      <c r="D35" s="42" t="s">
        <v>182</v>
      </c>
      <c r="E35" s="44" t="s">
        <v>104</v>
      </c>
      <c r="F35" s="98">
        <v>1327</v>
      </c>
      <c r="G35" s="102">
        <v>1327</v>
      </c>
      <c r="H35" s="102">
        <v>0</v>
      </c>
      <c r="I35" s="113">
        <f t="shared" si="0"/>
        <v>0</v>
      </c>
    </row>
    <row r="36" spans="2:9" s="43" customFormat="1" ht="16.5" customHeight="1" x14ac:dyDescent="0.3">
      <c r="B36" s="153">
        <v>4222</v>
      </c>
      <c r="C36" s="153"/>
      <c r="D36" s="42" t="s">
        <v>183</v>
      </c>
      <c r="E36" s="44" t="s">
        <v>105</v>
      </c>
      <c r="F36" s="98">
        <v>664</v>
      </c>
      <c r="G36" s="102">
        <v>664</v>
      </c>
      <c r="H36" s="102">
        <v>0</v>
      </c>
      <c r="I36" s="113">
        <f t="shared" si="0"/>
        <v>0</v>
      </c>
    </row>
    <row r="37" spans="2:9" s="43" customFormat="1" ht="18" customHeight="1" x14ac:dyDescent="0.3">
      <c r="B37" s="153">
        <v>4223</v>
      </c>
      <c r="C37" s="153"/>
      <c r="D37" s="42" t="s">
        <v>184</v>
      </c>
      <c r="E37" s="44" t="s">
        <v>106</v>
      </c>
      <c r="F37" s="98">
        <v>1339</v>
      </c>
      <c r="G37" s="102">
        <v>1339</v>
      </c>
      <c r="H37" s="102">
        <v>1339</v>
      </c>
      <c r="I37" s="113">
        <f t="shared" si="0"/>
        <v>100</v>
      </c>
    </row>
    <row r="38" spans="2:9" s="43" customFormat="1" ht="18" customHeight="1" x14ac:dyDescent="0.3">
      <c r="B38" s="65" t="s">
        <v>131</v>
      </c>
      <c r="C38" s="66"/>
      <c r="D38" s="67"/>
      <c r="E38" s="72" t="s">
        <v>132</v>
      </c>
      <c r="F38" s="101">
        <f>SUM(F39,F41,F62,F64,F68)</f>
        <v>374017</v>
      </c>
      <c r="G38" s="101">
        <f>SUM(G39,G41,G62,G64,G68)</f>
        <v>380417</v>
      </c>
      <c r="H38" s="101">
        <f>SUM(H39,H41,H62,H64,H68)</f>
        <v>373759.13</v>
      </c>
      <c r="I38" s="112">
        <f t="shared" si="0"/>
        <v>98.249849507251255</v>
      </c>
    </row>
    <row r="39" spans="2:9" s="43" customFormat="1" ht="18.75" customHeight="1" x14ac:dyDescent="0.3">
      <c r="B39" s="61">
        <v>31</v>
      </c>
      <c r="C39" s="62"/>
      <c r="D39" s="63"/>
      <c r="E39" s="71" t="s">
        <v>143</v>
      </c>
      <c r="F39" s="100">
        <f>SUM(F40)</f>
        <v>262111</v>
      </c>
      <c r="G39" s="100">
        <f>SUM(G40)</f>
        <v>262111</v>
      </c>
      <c r="H39" s="100">
        <f>SUM(H40)</f>
        <v>262003.27</v>
      </c>
      <c r="I39" s="111">
        <f t="shared" si="0"/>
        <v>99.958899092369251</v>
      </c>
    </row>
    <row r="40" spans="2:9" s="43" customFormat="1" ht="18" customHeight="1" x14ac:dyDescent="0.3">
      <c r="B40" s="153">
        <v>3111</v>
      </c>
      <c r="C40" s="153"/>
      <c r="D40" s="42" t="s">
        <v>185</v>
      </c>
      <c r="E40" s="44" t="s">
        <v>24</v>
      </c>
      <c r="F40" s="98">
        <v>262111</v>
      </c>
      <c r="G40" s="102">
        <v>262111</v>
      </c>
      <c r="H40" s="102">
        <v>262003.27</v>
      </c>
      <c r="I40" s="113">
        <f t="shared" si="0"/>
        <v>99.958899092369251</v>
      </c>
    </row>
    <row r="41" spans="2:9" s="43" customFormat="1" ht="18.75" customHeight="1" x14ac:dyDescent="0.3">
      <c r="B41" s="61">
        <v>32</v>
      </c>
      <c r="C41" s="62"/>
      <c r="D41" s="63"/>
      <c r="E41" s="71" t="s">
        <v>147</v>
      </c>
      <c r="F41" s="100">
        <f>SUM(F42:F61)</f>
        <v>73268</v>
      </c>
      <c r="G41" s="100">
        <f>SUM(G42:G61)</f>
        <v>79768</v>
      </c>
      <c r="H41" s="100">
        <f>SUM(H42:H61)</f>
        <v>73499.23</v>
      </c>
      <c r="I41" s="111">
        <f t="shared" si="0"/>
        <v>92.141247116638255</v>
      </c>
    </row>
    <row r="42" spans="2:9" s="43" customFormat="1" ht="20.25" customHeight="1" x14ac:dyDescent="0.3">
      <c r="B42" s="153">
        <v>3211</v>
      </c>
      <c r="C42" s="153"/>
      <c r="D42" s="42" t="s">
        <v>186</v>
      </c>
      <c r="E42" s="44" t="s">
        <v>26</v>
      </c>
      <c r="F42" s="98">
        <v>1593</v>
      </c>
      <c r="G42" s="102">
        <v>1593</v>
      </c>
      <c r="H42" s="102">
        <v>1247.44</v>
      </c>
      <c r="I42" s="113">
        <f t="shared" si="0"/>
        <v>78.307595731324554</v>
      </c>
    </row>
    <row r="43" spans="2:9" s="43" customFormat="1" ht="23.25" customHeight="1" x14ac:dyDescent="0.3">
      <c r="B43" s="153">
        <v>3212</v>
      </c>
      <c r="C43" s="153"/>
      <c r="D43" s="42" t="s">
        <v>187</v>
      </c>
      <c r="E43" s="64" t="s">
        <v>151</v>
      </c>
      <c r="F43" s="98">
        <v>5309</v>
      </c>
      <c r="G43" s="102">
        <v>4609</v>
      </c>
      <c r="H43" s="102">
        <v>4361.0600000000004</v>
      </c>
      <c r="I43" s="113">
        <f t="shared" si="0"/>
        <v>94.62052505966588</v>
      </c>
    </row>
    <row r="44" spans="2:9" s="43" customFormat="1" ht="19.5" customHeight="1" x14ac:dyDescent="0.3">
      <c r="B44" s="153">
        <v>3213</v>
      </c>
      <c r="C44" s="153"/>
      <c r="D44" s="42" t="s">
        <v>188</v>
      </c>
      <c r="E44" s="64" t="s">
        <v>78</v>
      </c>
      <c r="F44" s="98">
        <v>1328</v>
      </c>
      <c r="G44" s="102">
        <v>1328</v>
      </c>
      <c r="H44" s="102">
        <v>1088</v>
      </c>
      <c r="I44" s="113">
        <f t="shared" si="0"/>
        <v>81.92771084337349</v>
      </c>
    </row>
    <row r="45" spans="2:9" s="43" customFormat="1" ht="19.5" customHeight="1" x14ac:dyDescent="0.3">
      <c r="B45" s="153">
        <v>3221</v>
      </c>
      <c r="C45" s="153"/>
      <c r="D45" s="42" t="s">
        <v>189</v>
      </c>
      <c r="E45" s="44" t="s">
        <v>152</v>
      </c>
      <c r="F45" s="98">
        <v>3318</v>
      </c>
      <c r="G45" s="102">
        <v>3918</v>
      </c>
      <c r="H45" s="102">
        <v>3918</v>
      </c>
      <c r="I45" s="113">
        <f t="shared" si="0"/>
        <v>100</v>
      </c>
    </row>
    <row r="46" spans="2:9" x14ac:dyDescent="0.3">
      <c r="B46" s="153">
        <v>3223</v>
      </c>
      <c r="C46" s="153"/>
      <c r="D46" s="42" t="s">
        <v>190</v>
      </c>
      <c r="E46" s="44" t="s">
        <v>153</v>
      </c>
      <c r="F46" s="98">
        <v>19265</v>
      </c>
      <c r="G46" s="102">
        <v>17265</v>
      </c>
      <c r="H46" s="102">
        <v>14469.68</v>
      </c>
      <c r="I46" s="113">
        <f t="shared" si="0"/>
        <v>83.809325224442517</v>
      </c>
    </row>
    <row r="47" spans="2:9" x14ac:dyDescent="0.3">
      <c r="B47" s="153">
        <v>3224</v>
      </c>
      <c r="C47" s="153"/>
      <c r="D47" s="42" t="s">
        <v>191</v>
      </c>
      <c r="E47" s="44" t="s">
        <v>148</v>
      </c>
      <c r="F47" s="98">
        <v>9290</v>
      </c>
      <c r="G47" s="102">
        <v>9290</v>
      </c>
      <c r="H47" s="102">
        <v>9290</v>
      </c>
      <c r="I47" s="113">
        <f t="shared" si="0"/>
        <v>100</v>
      </c>
    </row>
    <row r="48" spans="2:9" x14ac:dyDescent="0.3">
      <c r="B48" s="153">
        <v>3225</v>
      </c>
      <c r="C48" s="153"/>
      <c r="D48" s="42" t="s">
        <v>192</v>
      </c>
      <c r="E48" s="44" t="s">
        <v>154</v>
      </c>
      <c r="F48" s="98">
        <v>1328</v>
      </c>
      <c r="G48" s="102">
        <v>1328</v>
      </c>
      <c r="H48" s="102">
        <v>1328</v>
      </c>
      <c r="I48" s="113">
        <f t="shared" si="0"/>
        <v>100</v>
      </c>
    </row>
    <row r="49" spans="2:9" x14ac:dyDescent="0.3">
      <c r="B49" s="153">
        <v>3227</v>
      </c>
      <c r="C49" s="153"/>
      <c r="D49" s="42" t="s">
        <v>193</v>
      </c>
      <c r="E49" s="44" t="s">
        <v>84</v>
      </c>
      <c r="F49" s="98">
        <v>10300</v>
      </c>
      <c r="G49" s="102">
        <v>10300</v>
      </c>
      <c r="H49" s="102">
        <v>10300</v>
      </c>
      <c r="I49" s="113">
        <f t="shared" si="0"/>
        <v>100</v>
      </c>
    </row>
    <row r="50" spans="2:9" x14ac:dyDescent="0.3">
      <c r="B50" s="153">
        <v>3231</v>
      </c>
      <c r="C50" s="153"/>
      <c r="D50" s="42" t="s">
        <v>194</v>
      </c>
      <c r="E50" s="44" t="s">
        <v>155</v>
      </c>
      <c r="F50" s="98">
        <v>1726</v>
      </c>
      <c r="G50" s="102">
        <v>1826</v>
      </c>
      <c r="H50" s="102">
        <v>1640.02</v>
      </c>
      <c r="I50" s="113">
        <f t="shared" si="0"/>
        <v>89.814895947426066</v>
      </c>
    </row>
    <row r="51" spans="2:9" x14ac:dyDescent="0.3">
      <c r="B51" s="153">
        <v>3232</v>
      </c>
      <c r="C51" s="153"/>
      <c r="D51" s="42" t="s">
        <v>195</v>
      </c>
      <c r="E51" s="44" t="s">
        <v>87</v>
      </c>
      <c r="F51" s="98">
        <v>7200</v>
      </c>
      <c r="G51" s="102">
        <v>9200</v>
      </c>
      <c r="H51" s="102">
        <v>9176.74</v>
      </c>
      <c r="I51" s="113">
        <f t="shared" si="0"/>
        <v>99.747173913043468</v>
      </c>
    </row>
    <row r="52" spans="2:9" x14ac:dyDescent="0.3">
      <c r="B52" s="153">
        <v>3233</v>
      </c>
      <c r="C52" s="153"/>
      <c r="D52" s="42" t="s">
        <v>196</v>
      </c>
      <c r="E52" s="44" t="s">
        <v>156</v>
      </c>
      <c r="F52" s="98">
        <v>1062</v>
      </c>
      <c r="G52" s="102">
        <v>1062</v>
      </c>
      <c r="H52" s="102">
        <v>582.32000000000005</v>
      </c>
      <c r="I52" s="113">
        <f t="shared" si="0"/>
        <v>54.832391713747654</v>
      </c>
    </row>
    <row r="53" spans="2:9" x14ac:dyDescent="0.3">
      <c r="B53" s="153">
        <v>3234</v>
      </c>
      <c r="C53" s="153"/>
      <c r="D53" s="42" t="s">
        <v>197</v>
      </c>
      <c r="E53" s="44" t="s">
        <v>89</v>
      </c>
      <c r="F53" s="98">
        <v>929</v>
      </c>
      <c r="G53" s="102">
        <v>929</v>
      </c>
      <c r="H53" s="102">
        <v>549.74</v>
      </c>
      <c r="I53" s="113">
        <f t="shared" si="0"/>
        <v>59.175457481162539</v>
      </c>
    </row>
    <row r="54" spans="2:9" x14ac:dyDescent="0.3">
      <c r="B54" s="153">
        <v>3236</v>
      </c>
      <c r="C54" s="153"/>
      <c r="D54" s="42" t="s">
        <v>198</v>
      </c>
      <c r="E54" s="44" t="s">
        <v>149</v>
      </c>
      <c r="F54" s="98">
        <v>1195</v>
      </c>
      <c r="G54" s="102">
        <v>1195</v>
      </c>
      <c r="H54" s="102">
        <v>1195</v>
      </c>
      <c r="I54" s="113">
        <f t="shared" si="0"/>
        <v>100</v>
      </c>
    </row>
    <row r="55" spans="2:9" x14ac:dyDescent="0.3">
      <c r="B55" s="153">
        <v>3237</v>
      </c>
      <c r="C55" s="153"/>
      <c r="D55" s="42" t="s">
        <v>199</v>
      </c>
      <c r="E55" s="64" t="s">
        <v>150</v>
      </c>
      <c r="F55" s="98">
        <v>664</v>
      </c>
      <c r="G55" s="102">
        <v>3964</v>
      </c>
      <c r="H55" s="102">
        <v>3636.44</v>
      </c>
      <c r="I55" s="113">
        <f t="shared" si="0"/>
        <v>91.736629667003029</v>
      </c>
    </row>
    <row r="56" spans="2:9" x14ac:dyDescent="0.3">
      <c r="B56" s="153">
        <v>3238</v>
      </c>
      <c r="C56" s="153"/>
      <c r="D56" s="42" t="s">
        <v>200</v>
      </c>
      <c r="E56" s="64" t="s">
        <v>157</v>
      </c>
      <c r="F56" s="98">
        <v>265</v>
      </c>
      <c r="G56" s="102">
        <v>465</v>
      </c>
      <c r="H56" s="102">
        <v>393.9</v>
      </c>
      <c r="I56" s="113">
        <f t="shared" si="0"/>
        <v>84.709677419354833</v>
      </c>
    </row>
    <row r="57" spans="2:9" x14ac:dyDescent="0.3">
      <c r="B57" s="153">
        <v>3292</v>
      </c>
      <c r="C57" s="153"/>
      <c r="D57" s="42" t="s">
        <v>201</v>
      </c>
      <c r="E57" s="44" t="s">
        <v>94</v>
      </c>
      <c r="F57" s="98">
        <v>6637</v>
      </c>
      <c r="G57" s="102">
        <v>9637</v>
      </c>
      <c r="H57" s="102">
        <v>9258.25</v>
      </c>
      <c r="I57" s="113">
        <f t="shared" si="0"/>
        <v>96.069835010895517</v>
      </c>
    </row>
    <row r="58" spans="2:9" x14ac:dyDescent="0.3">
      <c r="B58" s="153">
        <v>3293</v>
      </c>
      <c r="C58" s="153"/>
      <c r="D58" s="42" t="s">
        <v>202</v>
      </c>
      <c r="E58" s="44" t="s">
        <v>95</v>
      </c>
      <c r="F58" s="98">
        <v>1195</v>
      </c>
      <c r="G58" s="102">
        <v>1195</v>
      </c>
      <c r="H58" s="102">
        <v>740</v>
      </c>
      <c r="I58" s="113">
        <f t="shared" si="0"/>
        <v>61.924686192468613</v>
      </c>
    </row>
    <row r="59" spans="2:9" x14ac:dyDescent="0.3">
      <c r="B59" s="153">
        <v>3294</v>
      </c>
      <c r="C59" s="153"/>
      <c r="D59" s="42" t="s">
        <v>203</v>
      </c>
      <c r="E59" s="44" t="s">
        <v>96</v>
      </c>
      <c r="F59" s="98">
        <v>133</v>
      </c>
      <c r="G59" s="102">
        <v>133</v>
      </c>
      <c r="H59" s="102">
        <v>0</v>
      </c>
      <c r="I59" s="113">
        <f t="shared" si="0"/>
        <v>0</v>
      </c>
    </row>
    <row r="60" spans="2:9" x14ac:dyDescent="0.3">
      <c r="B60" s="153">
        <v>3295</v>
      </c>
      <c r="C60" s="153"/>
      <c r="D60" s="42" t="s">
        <v>204</v>
      </c>
      <c r="E60" s="44" t="s">
        <v>97</v>
      </c>
      <c r="F60" s="98">
        <v>133</v>
      </c>
      <c r="G60" s="102">
        <v>133</v>
      </c>
      <c r="H60" s="102">
        <v>0</v>
      </c>
      <c r="I60" s="113">
        <f t="shared" si="0"/>
        <v>0</v>
      </c>
    </row>
    <row r="61" spans="2:9" x14ac:dyDescent="0.3">
      <c r="B61" s="153">
        <v>3299</v>
      </c>
      <c r="C61" s="153"/>
      <c r="D61" s="42" t="s">
        <v>205</v>
      </c>
      <c r="E61" s="44" t="s">
        <v>93</v>
      </c>
      <c r="F61" s="98">
        <v>398</v>
      </c>
      <c r="G61" s="102">
        <v>398</v>
      </c>
      <c r="H61" s="102">
        <v>324.64</v>
      </c>
      <c r="I61" s="113">
        <f t="shared" si="0"/>
        <v>81.5678391959799</v>
      </c>
    </row>
    <row r="62" spans="2:9" x14ac:dyDescent="0.3">
      <c r="B62" s="61">
        <v>34</v>
      </c>
      <c r="C62" s="62"/>
      <c r="D62" s="63"/>
      <c r="E62" s="71" t="s">
        <v>98</v>
      </c>
      <c r="F62" s="100">
        <f>SUM(F63)</f>
        <v>929</v>
      </c>
      <c r="G62" s="100">
        <f>SUM(G63)</f>
        <v>829</v>
      </c>
      <c r="H62" s="100">
        <f>SUM(H63)</f>
        <v>634.28</v>
      </c>
      <c r="I62" s="111">
        <f t="shared" si="0"/>
        <v>76.5114595898673</v>
      </c>
    </row>
    <row r="63" spans="2:9" x14ac:dyDescent="0.3">
      <c r="B63" s="153">
        <v>3431</v>
      </c>
      <c r="C63" s="153"/>
      <c r="D63" s="42" t="s">
        <v>206</v>
      </c>
      <c r="E63" s="64" t="s">
        <v>102</v>
      </c>
      <c r="F63" s="98">
        <v>929</v>
      </c>
      <c r="G63" s="102">
        <v>829</v>
      </c>
      <c r="H63" s="102">
        <v>634.28</v>
      </c>
      <c r="I63" s="113">
        <f t="shared" si="0"/>
        <v>76.5114595898673</v>
      </c>
    </row>
    <row r="64" spans="2:9" ht="26.4" x14ac:dyDescent="0.3">
      <c r="B64" s="61">
        <v>42</v>
      </c>
      <c r="C64" s="62"/>
      <c r="D64" s="63"/>
      <c r="E64" s="73" t="s">
        <v>70</v>
      </c>
      <c r="F64" s="100">
        <f>SUM(F65:F67)</f>
        <v>5709</v>
      </c>
      <c r="G64" s="100">
        <f>SUM(G65:G67)</f>
        <v>5709</v>
      </c>
      <c r="H64" s="100">
        <f>SUM(H65:H67)</f>
        <v>5709</v>
      </c>
      <c r="I64" s="111">
        <f t="shared" si="0"/>
        <v>100</v>
      </c>
    </row>
    <row r="65" spans="2:9" x14ac:dyDescent="0.3">
      <c r="B65" s="153">
        <v>4221</v>
      </c>
      <c r="C65" s="153"/>
      <c r="D65" s="42" t="s">
        <v>207</v>
      </c>
      <c r="E65" s="44" t="s">
        <v>104</v>
      </c>
      <c r="F65" s="98">
        <v>664</v>
      </c>
      <c r="G65" s="102">
        <v>664</v>
      </c>
      <c r="H65" s="102">
        <v>664</v>
      </c>
      <c r="I65" s="113">
        <f t="shared" si="0"/>
        <v>100</v>
      </c>
    </row>
    <row r="66" spans="2:9" x14ac:dyDescent="0.3">
      <c r="B66" s="153">
        <v>4222</v>
      </c>
      <c r="C66" s="153"/>
      <c r="D66" s="42" t="s">
        <v>208</v>
      </c>
      <c r="E66" s="44" t="s">
        <v>105</v>
      </c>
      <c r="F66" s="98">
        <v>1195</v>
      </c>
      <c r="G66" s="102">
        <v>1195</v>
      </c>
      <c r="H66" s="102">
        <v>1195</v>
      </c>
      <c r="I66" s="113">
        <f t="shared" si="0"/>
        <v>100</v>
      </c>
    </row>
    <row r="67" spans="2:9" x14ac:dyDescent="0.3">
      <c r="B67" s="153">
        <v>4223</v>
      </c>
      <c r="C67" s="153"/>
      <c r="D67" s="42" t="s">
        <v>209</v>
      </c>
      <c r="E67" s="44" t="s">
        <v>106</v>
      </c>
      <c r="F67" s="98">
        <v>3850</v>
      </c>
      <c r="G67" s="102">
        <v>3850</v>
      </c>
      <c r="H67" s="102">
        <v>3850</v>
      </c>
      <c r="I67" s="113">
        <f t="shared" si="0"/>
        <v>100</v>
      </c>
    </row>
    <row r="68" spans="2:9" ht="26.4" x14ac:dyDescent="0.3">
      <c r="B68" s="61">
        <v>54</v>
      </c>
      <c r="C68" s="62"/>
      <c r="D68" s="63"/>
      <c r="E68" s="73" t="s">
        <v>145</v>
      </c>
      <c r="F68" s="100">
        <f>SUM(F69)</f>
        <v>32000</v>
      </c>
      <c r="G68" s="100">
        <f>SUM(G69)</f>
        <v>32000</v>
      </c>
      <c r="H68" s="100">
        <f>SUM(H69)</f>
        <v>31913.35</v>
      </c>
      <c r="I68" s="111">
        <f t="shared" si="0"/>
        <v>99.729218749999987</v>
      </c>
    </row>
    <row r="69" spans="2:9" ht="39.6" x14ac:dyDescent="0.3">
      <c r="B69" s="153">
        <v>5453</v>
      </c>
      <c r="C69" s="153"/>
      <c r="D69" s="42" t="s">
        <v>210</v>
      </c>
      <c r="E69" s="64" t="s">
        <v>146</v>
      </c>
      <c r="F69" s="98">
        <v>32000</v>
      </c>
      <c r="G69" s="102">
        <v>32000</v>
      </c>
      <c r="H69" s="102">
        <v>31913.35</v>
      </c>
      <c r="I69" s="113">
        <f t="shared" si="0"/>
        <v>99.729218749999987</v>
      </c>
    </row>
    <row r="70" spans="2:9" x14ac:dyDescent="0.3">
      <c r="B70" s="65" t="s">
        <v>133</v>
      </c>
      <c r="C70" s="66"/>
      <c r="D70" s="67"/>
      <c r="E70" s="72" t="s">
        <v>134</v>
      </c>
      <c r="F70" s="101">
        <f>SUM(F71)</f>
        <v>232260</v>
      </c>
      <c r="G70" s="101">
        <f>SUM(G71)</f>
        <v>215000</v>
      </c>
      <c r="H70" s="101">
        <f>SUM(H71)</f>
        <v>205785.36</v>
      </c>
      <c r="I70" s="112">
        <f t="shared" si="0"/>
        <v>95.714120930232554</v>
      </c>
    </row>
    <row r="71" spans="2:9" x14ac:dyDescent="0.3">
      <c r="B71" s="61">
        <v>31</v>
      </c>
      <c r="C71" s="62"/>
      <c r="D71" s="63"/>
      <c r="E71" s="71" t="s">
        <v>143</v>
      </c>
      <c r="F71" s="96">
        <f>SUM(F72:F74)</f>
        <v>232260</v>
      </c>
      <c r="G71" s="96">
        <f>SUM(G72:G74)</f>
        <v>215000</v>
      </c>
      <c r="H71" s="96">
        <f>SUM(H72:H74)</f>
        <v>205785.36</v>
      </c>
      <c r="I71" s="111">
        <f t="shared" si="0"/>
        <v>95.714120930232554</v>
      </c>
    </row>
    <row r="72" spans="2:9" x14ac:dyDescent="0.3">
      <c r="B72" s="153">
        <v>3111</v>
      </c>
      <c r="C72" s="153"/>
      <c r="D72" s="42" t="s">
        <v>211</v>
      </c>
      <c r="E72" s="44" t="s">
        <v>24</v>
      </c>
      <c r="F72" s="98">
        <v>117000</v>
      </c>
      <c r="G72" s="102">
        <v>99740</v>
      </c>
      <c r="H72" s="102">
        <v>99740</v>
      </c>
      <c r="I72" s="113">
        <f t="shared" si="0"/>
        <v>100</v>
      </c>
    </row>
    <row r="73" spans="2:9" x14ac:dyDescent="0.3">
      <c r="B73" s="153">
        <v>3131</v>
      </c>
      <c r="C73" s="153"/>
      <c r="D73" s="42" t="s">
        <v>212</v>
      </c>
      <c r="E73" s="44" t="s">
        <v>75</v>
      </c>
      <c r="F73" s="98">
        <v>40800</v>
      </c>
      <c r="G73" s="102">
        <v>40800</v>
      </c>
      <c r="H73" s="102">
        <v>36094.92</v>
      </c>
      <c r="I73" s="113">
        <f t="shared" ref="I73:I112" si="1">ABS((H73/G73)*100)</f>
        <v>88.467941176470589</v>
      </c>
    </row>
    <row r="74" spans="2:9" x14ac:dyDescent="0.3">
      <c r="B74" s="153">
        <v>3132</v>
      </c>
      <c r="C74" s="153"/>
      <c r="D74" s="42" t="s">
        <v>213</v>
      </c>
      <c r="E74" s="44" t="s">
        <v>158</v>
      </c>
      <c r="F74" s="98">
        <v>74460</v>
      </c>
      <c r="G74" s="102">
        <v>74460</v>
      </c>
      <c r="H74" s="102">
        <v>69950.44</v>
      </c>
      <c r="I74" s="113">
        <f t="shared" si="1"/>
        <v>93.943647596024718</v>
      </c>
    </row>
    <row r="75" spans="2:9" x14ac:dyDescent="0.3">
      <c r="B75" s="65" t="s">
        <v>135</v>
      </c>
      <c r="C75" s="66"/>
      <c r="D75" s="67"/>
      <c r="E75" s="74" t="s">
        <v>136</v>
      </c>
      <c r="F75" s="97">
        <f>SUM(F76,F84)</f>
        <v>94908</v>
      </c>
      <c r="G75" s="97">
        <f>SUM(G76,G84)</f>
        <v>126558</v>
      </c>
      <c r="H75" s="97">
        <f>SUM(H76,H84)</f>
        <v>110137.61000000002</v>
      </c>
      <c r="I75" s="112">
        <f t="shared" si="1"/>
        <v>87.025403372366824</v>
      </c>
    </row>
    <row r="76" spans="2:9" x14ac:dyDescent="0.3">
      <c r="B76" s="61">
        <v>32</v>
      </c>
      <c r="C76" s="62"/>
      <c r="D76" s="63"/>
      <c r="E76" s="71" t="s">
        <v>147</v>
      </c>
      <c r="F76" s="96">
        <f>SUM(F77:F83)</f>
        <v>31190</v>
      </c>
      <c r="G76" s="96">
        <f>SUM(G77:G83)</f>
        <v>29863</v>
      </c>
      <c r="H76" s="96">
        <f>SUM(H77:H83)</f>
        <v>19147.260000000002</v>
      </c>
      <c r="I76" s="111">
        <f t="shared" si="1"/>
        <v>64.117000971101362</v>
      </c>
    </row>
    <row r="77" spans="2:9" x14ac:dyDescent="0.3">
      <c r="B77" s="153">
        <v>3224</v>
      </c>
      <c r="C77" s="153"/>
      <c r="D77" s="42" t="s">
        <v>214</v>
      </c>
      <c r="E77" s="44" t="s">
        <v>148</v>
      </c>
      <c r="F77" s="98">
        <v>7964</v>
      </c>
      <c r="G77" s="102">
        <v>7964</v>
      </c>
      <c r="H77" s="102">
        <v>1893.26</v>
      </c>
      <c r="I77" s="113">
        <f t="shared" si="1"/>
        <v>23.772727272727273</v>
      </c>
    </row>
    <row r="78" spans="2:9" x14ac:dyDescent="0.3">
      <c r="B78" s="153">
        <v>3224</v>
      </c>
      <c r="C78" s="153"/>
      <c r="D78" s="42" t="s">
        <v>215</v>
      </c>
      <c r="E78" s="44" t="s">
        <v>148</v>
      </c>
      <c r="F78" s="98">
        <v>1327</v>
      </c>
      <c r="G78" s="102">
        <v>1327</v>
      </c>
      <c r="H78" s="102">
        <v>0</v>
      </c>
      <c r="I78" s="113">
        <f t="shared" si="1"/>
        <v>0</v>
      </c>
    </row>
    <row r="79" spans="2:9" x14ac:dyDescent="0.3">
      <c r="B79" s="153">
        <v>3225</v>
      </c>
      <c r="C79" s="153"/>
      <c r="D79" s="42" t="s">
        <v>216</v>
      </c>
      <c r="E79" s="44" t="s">
        <v>154</v>
      </c>
      <c r="F79" s="98">
        <v>3318</v>
      </c>
      <c r="G79" s="102">
        <v>3318</v>
      </c>
      <c r="H79" s="102">
        <v>0</v>
      </c>
      <c r="I79" s="113">
        <f t="shared" si="1"/>
        <v>0</v>
      </c>
    </row>
    <row r="80" spans="2:9" x14ac:dyDescent="0.3">
      <c r="B80" s="153">
        <v>3227</v>
      </c>
      <c r="C80" s="153"/>
      <c r="D80" s="42" t="s">
        <v>217</v>
      </c>
      <c r="E80" s="44" t="s">
        <v>84</v>
      </c>
      <c r="F80" s="98">
        <v>1327</v>
      </c>
      <c r="G80" s="102">
        <v>1327</v>
      </c>
      <c r="H80" s="102">
        <v>1327</v>
      </c>
      <c r="I80" s="113">
        <f t="shared" si="1"/>
        <v>100</v>
      </c>
    </row>
    <row r="81" spans="2:9" x14ac:dyDescent="0.3">
      <c r="B81" s="153">
        <v>3227</v>
      </c>
      <c r="C81" s="153"/>
      <c r="D81" s="42" t="s">
        <v>218</v>
      </c>
      <c r="E81" s="44" t="s">
        <v>84</v>
      </c>
      <c r="F81" s="98">
        <v>6636</v>
      </c>
      <c r="G81" s="102">
        <v>6636</v>
      </c>
      <c r="H81" s="102">
        <v>6636</v>
      </c>
      <c r="I81" s="113">
        <f t="shared" si="1"/>
        <v>100</v>
      </c>
    </row>
    <row r="82" spans="2:9" x14ac:dyDescent="0.3">
      <c r="B82" s="153">
        <v>3232</v>
      </c>
      <c r="C82" s="153"/>
      <c r="D82" s="42" t="s">
        <v>219</v>
      </c>
      <c r="E82" s="44" t="s">
        <v>87</v>
      </c>
      <c r="F82" s="98">
        <v>7963</v>
      </c>
      <c r="G82" s="102">
        <v>7963</v>
      </c>
      <c r="H82" s="102">
        <v>7963</v>
      </c>
      <c r="I82" s="113">
        <f t="shared" si="1"/>
        <v>100</v>
      </c>
    </row>
    <row r="83" spans="2:9" x14ac:dyDescent="0.3">
      <c r="B83" s="153">
        <v>3232</v>
      </c>
      <c r="C83" s="153"/>
      <c r="D83" s="42" t="s">
        <v>220</v>
      </c>
      <c r="E83" s="64" t="s">
        <v>87</v>
      </c>
      <c r="F83" s="98">
        <v>2655</v>
      </c>
      <c r="G83" s="102">
        <v>1328</v>
      </c>
      <c r="H83" s="102">
        <v>1328</v>
      </c>
      <c r="I83" s="113">
        <f t="shared" si="1"/>
        <v>100</v>
      </c>
    </row>
    <row r="84" spans="2:9" ht="26.4" x14ac:dyDescent="0.3">
      <c r="B84" s="61">
        <v>42</v>
      </c>
      <c r="C84" s="62"/>
      <c r="D84" s="63"/>
      <c r="E84" s="73" t="s">
        <v>70</v>
      </c>
      <c r="F84" s="96">
        <f>SUM(F85:F90)</f>
        <v>63718</v>
      </c>
      <c r="G84" s="96">
        <f>SUM(G85:G90)</f>
        <v>96695</v>
      </c>
      <c r="H84" s="96">
        <f>SUM(H85:H90)</f>
        <v>90990.35</v>
      </c>
      <c r="I84" s="111">
        <f t="shared" si="1"/>
        <v>94.100367133771144</v>
      </c>
    </row>
    <row r="85" spans="2:9" x14ac:dyDescent="0.3">
      <c r="B85" s="153">
        <v>4221</v>
      </c>
      <c r="C85" s="153"/>
      <c r="D85" s="42" t="s">
        <v>221</v>
      </c>
      <c r="E85" s="44" t="s">
        <v>104</v>
      </c>
      <c r="F85" s="98">
        <v>2655</v>
      </c>
      <c r="G85" s="102">
        <v>2655</v>
      </c>
      <c r="H85" s="102">
        <v>2092.5100000000002</v>
      </c>
      <c r="I85" s="113">
        <f t="shared" si="1"/>
        <v>78.813935969868183</v>
      </c>
    </row>
    <row r="86" spans="2:9" x14ac:dyDescent="0.3">
      <c r="B86" s="153">
        <v>4221</v>
      </c>
      <c r="C86" s="153"/>
      <c r="D86" s="42" t="s">
        <v>222</v>
      </c>
      <c r="E86" s="44" t="s">
        <v>104</v>
      </c>
      <c r="F86" s="98">
        <v>1327</v>
      </c>
      <c r="G86" s="102">
        <v>0</v>
      </c>
      <c r="H86" s="102">
        <v>0</v>
      </c>
      <c r="I86" s="113"/>
    </row>
    <row r="87" spans="2:9" x14ac:dyDescent="0.3">
      <c r="B87" s="153">
        <v>4222</v>
      </c>
      <c r="C87" s="153"/>
      <c r="D87" s="42" t="s">
        <v>223</v>
      </c>
      <c r="E87" s="44" t="s">
        <v>105</v>
      </c>
      <c r="F87" s="98">
        <v>2654</v>
      </c>
      <c r="G87" s="102">
        <v>2654</v>
      </c>
      <c r="H87" s="102">
        <v>1898.75</v>
      </c>
      <c r="I87" s="113">
        <f t="shared" si="1"/>
        <v>71.542954031650339</v>
      </c>
    </row>
    <row r="88" spans="2:9" x14ac:dyDescent="0.3">
      <c r="B88" s="153">
        <v>4223</v>
      </c>
      <c r="C88" s="153"/>
      <c r="D88" s="42" t="s">
        <v>224</v>
      </c>
      <c r="E88" s="44" t="s">
        <v>106</v>
      </c>
      <c r="F88" s="98">
        <v>5973</v>
      </c>
      <c r="G88" s="102">
        <v>5973</v>
      </c>
      <c r="H88" s="102">
        <v>4241.3500000000004</v>
      </c>
      <c r="I88" s="113">
        <f t="shared" si="1"/>
        <v>71.008705842959998</v>
      </c>
    </row>
    <row r="89" spans="2:9" x14ac:dyDescent="0.3">
      <c r="B89" s="153">
        <v>4223</v>
      </c>
      <c r="C89" s="153"/>
      <c r="D89" s="42" t="s">
        <v>225</v>
      </c>
      <c r="E89" s="64" t="s">
        <v>106</v>
      </c>
      <c r="F89" s="98">
        <v>48455</v>
      </c>
      <c r="G89" s="102">
        <v>82759</v>
      </c>
      <c r="H89" s="102">
        <v>82757.740000000005</v>
      </c>
      <c r="I89" s="113">
        <f t="shared" si="1"/>
        <v>99.998477506978105</v>
      </c>
    </row>
    <row r="90" spans="2:9" x14ac:dyDescent="0.3">
      <c r="B90" s="153">
        <v>4226</v>
      </c>
      <c r="C90" s="153"/>
      <c r="D90" s="42" t="s">
        <v>226</v>
      </c>
      <c r="E90" s="64" t="s">
        <v>159</v>
      </c>
      <c r="F90" s="98">
        <v>2654</v>
      </c>
      <c r="G90" s="102">
        <v>2654</v>
      </c>
      <c r="H90" s="102">
        <v>0</v>
      </c>
      <c r="I90" s="113">
        <f t="shared" si="1"/>
        <v>0</v>
      </c>
    </row>
    <row r="91" spans="2:9" x14ac:dyDescent="0.3">
      <c r="B91" s="65" t="s">
        <v>137</v>
      </c>
      <c r="C91" s="66"/>
      <c r="D91" s="67"/>
      <c r="E91" s="72" t="s">
        <v>138</v>
      </c>
      <c r="F91" s="101">
        <f>SUM(F92,F96)</f>
        <v>2655</v>
      </c>
      <c r="G91" s="101">
        <f>SUM(G92,G96)</f>
        <v>3755</v>
      </c>
      <c r="H91" s="101">
        <f>SUM(H92,H96)</f>
        <v>664</v>
      </c>
      <c r="I91" s="112">
        <f t="shared" si="1"/>
        <v>17.683089214380825</v>
      </c>
    </row>
    <row r="92" spans="2:9" x14ac:dyDescent="0.3">
      <c r="B92" s="61">
        <v>32</v>
      </c>
      <c r="C92" s="62"/>
      <c r="D92" s="63"/>
      <c r="E92" s="71" t="s">
        <v>147</v>
      </c>
      <c r="F92" s="100">
        <f>SUM(F93:F95)</f>
        <v>1328</v>
      </c>
      <c r="G92" s="100">
        <f>SUM(G93:G95)</f>
        <v>2428</v>
      </c>
      <c r="H92" s="100">
        <f>SUM(H93:H95)</f>
        <v>664</v>
      </c>
      <c r="I92" s="111">
        <f t="shared" si="1"/>
        <v>27.347611202635914</v>
      </c>
    </row>
    <row r="93" spans="2:9" x14ac:dyDescent="0.3">
      <c r="B93" s="153">
        <v>3213</v>
      </c>
      <c r="C93" s="153"/>
      <c r="D93" s="42" t="s">
        <v>227</v>
      </c>
      <c r="E93" s="64" t="s">
        <v>78</v>
      </c>
      <c r="F93" s="96"/>
      <c r="G93" s="102">
        <v>1100</v>
      </c>
      <c r="H93" s="102">
        <v>0</v>
      </c>
      <c r="I93" s="113">
        <f t="shared" si="1"/>
        <v>0</v>
      </c>
    </row>
    <row r="94" spans="2:9" x14ac:dyDescent="0.3">
      <c r="B94" s="153">
        <v>3224</v>
      </c>
      <c r="C94" s="153"/>
      <c r="D94" s="42" t="s">
        <v>228</v>
      </c>
      <c r="E94" s="44" t="s">
        <v>148</v>
      </c>
      <c r="F94" s="98">
        <v>664</v>
      </c>
      <c r="G94" s="102">
        <v>664</v>
      </c>
      <c r="H94" s="102">
        <v>0</v>
      </c>
      <c r="I94" s="113">
        <f t="shared" si="1"/>
        <v>0</v>
      </c>
    </row>
    <row r="95" spans="2:9" x14ac:dyDescent="0.3">
      <c r="B95" s="153">
        <v>3232</v>
      </c>
      <c r="C95" s="153"/>
      <c r="D95" s="42" t="s">
        <v>229</v>
      </c>
      <c r="E95" s="44" t="s">
        <v>87</v>
      </c>
      <c r="F95" s="98">
        <v>664</v>
      </c>
      <c r="G95" s="102">
        <v>664</v>
      </c>
      <c r="H95" s="102">
        <v>664</v>
      </c>
      <c r="I95" s="113">
        <f t="shared" si="1"/>
        <v>100</v>
      </c>
    </row>
    <row r="96" spans="2:9" ht="26.4" x14ac:dyDescent="0.3">
      <c r="B96" s="61">
        <v>42</v>
      </c>
      <c r="C96" s="62"/>
      <c r="D96" s="63"/>
      <c r="E96" s="73" t="s">
        <v>70</v>
      </c>
      <c r="F96" s="100">
        <f>SUM(F97)</f>
        <v>1327</v>
      </c>
      <c r="G96" s="100">
        <f>SUM(G97)</f>
        <v>1327</v>
      </c>
      <c r="H96" s="100">
        <v>0</v>
      </c>
      <c r="I96" s="111">
        <f t="shared" si="1"/>
        <v>0</v>
      </c>
    </row>
    <row r="97" spans="2:9" x14ac:dyDescent="0.3">
      <c r="B97" s="153">
        <v>4223</v>
      </c>
      <c r="C97" s="153"/>
      <c r="D97" s="42" t="s">
        <v>230</v>
      </c>
      <c r="E97" s="44" t="s">
        <v>106</v>
      </c>
      <c r="F97" s="98">
        <v>1327</v>
      </c>
      <c r="G97" s="102">
        <v>1327</v>
      </c>
      <c r="H97" s="102">
        <v>0</v>
      </c>
      <c r="I97" s="111">
        <f t="shared" si="1"/>
        <v>0</v>
      </c>
    </row>
    <row r="98" spans="2:9" x14ac:dyDescent="0.3">
      <c r="B98" s="65" t="s">
        <v>139</v>
      </c>
      <c r="C98" s="66"/>
      <c r="D98" s="67"/>
      <c r="E98" s="72" t="s">
        <v>140</v>
      </c>
      <c r="F98" s="101">
        <f>SUM(F99,F109)</f>
        <v>3982</v>
      </c>
      <c r="G98" s="101">
        <f>SUM(G99,G109)</f>
        <v>65030</v>
      </c>
      <c r="H98" s="101">
        <f>SUM(H99,H109)</f>
        <v>12535.27</v>
      </c>
      <c r="I98" s="112">
        <f t="shared" si="1"/>
        <v>19.276134091957559</v>
      </c>
    </row>
    <row r="99" spans="2:9" x14ac:dyDescent="0.3">
      <c r="B99" s="61">
        <v>32</v>
      </c>
      <c r="C99" s="62"/>
      <c r="D99" s="63"/>
      <c r="E99" s="71" t="s">
        <v>147</v>
      </c>
      <c r="F99" s="96"/>
      <c r="G99" s="100">
        <f>SUM(G100:G108)</f>
        <v>45048</v>
      </c>
      <c r="H99" s="100">
        <f>SUM(H100:H108)</f>
        <v>7555.03</v>
      </c>
      <c r="I99" s="111">
        <f t="shared" si="1"/>
        <v>16.771066418042977</v>
      </c>
    </row>
    <row r="100" spans="2:9" x14ac:dyDescent="0.3">
      <c r="B100" s="153">
        <v>3211</v>
      </c>
      <c r="C100" s="153"/>
      <c r="D100" s="42" t="s">
        <v>231</v>
      </c>
      <c r="E100" s="44" t="s">
        <v>26</v>
      </c>
      <c r="F100" s="96"/>
      <c r="G100" s="102">
        <v>500</v>
      </c>
      <c r="H100" s="102">
        <v>0</v>
      </c>
      <c r="I100" s="113">
        <f t="shared" si="1"/>
        <v>0</v>
      </c>
    </row>
    <row r="101" spans="2:9" x14ac:dyDescent="0.3">
      <c r="B101" s="153">
        <v>3221</v>
      </c>
      <c r="C101" s="153"/>
      <c r="D101" s="42" t="s">
        <v>232</v>
      </c>
      <c r="E101" s="44" t="s">
        <v>152</v>
      </c>
      <c r="F101" s="96"/>
      <c r="G101" s="102">
        <v>1548</v>
      </c>
      <c r="H101" s="102">
        <v>122.57</v>
      </c>
      <c r="I101" s="113">
        <f t="shared" si="1"/>
        <v>7.9179586563307494</v>
      </c>
    </row>
    <row r="102" spans="2:9" x14ac:dyDescent="0.3">
      <c r="B102" s="153">
        <v>3223</v>
      </c>
      <c r="C102" s="153"/>
      <c r="D102" s="42" t="s">
        <v>233</v>
      </c>
      <c r="E102" s="44" t="s">
        <v>153</v>
      </c>
      <c r="F102" s="96"/>
      <c r="G102" s="102">
        <v>7000</v>
      </c>
      <c r="H102" s="102">
        <v>0</v>
      </c>
      <c r="I102" s="113">
        <f t="shared" si="1"/>
        <v>0</v>
      </c>
    </row>
    <row r="103" spans="2:9" x14ac:dyDescent="0.3">
      <c r="B103" s="153">
        <v>3224</v>
      </c>
      <c r="C103" s="153"/>
      <c r="D103" s="42" t="s">
        <v>234</v>
      </c>
      <c r="E103" s="44" t="s">
        <v>148</v>
      </c>
      <c r="F103" s="96"/>
      <c r="G103" s="102">
        <v>4000</v>
      </c>
      <c r="H103" s="102">
        <v>0</v>
      </c>
      <c r="I103" s="113"/>
    </row>
    <row r="104" spans="2:9" x14ac:dyDescent="0.3">
      <c r="B104" s="153">
        <v>3225</v>
      </c>
      <c r="C104" s="153"/>
      <c r="D104" s="42" t="s">
        <v>235</v>
      </c>
      <c r="E104" s="44" t="s">
        <v>154</v>
      </c>
      <c r="F104" s="96"/>
      <c r="G104" s="102">
        <v>1000</v>
      </c>
      <c r="H104" s="102">
        <v>162</v>
      </c>
      <c r="I104" s="113">
        <f t="shared" si="1"/>
        <v>16.2</v>
      </c>
    </row>
    <row r="105" spans="2:9" x14ac:dyDescent="0.3">
      <c r="B105" s="153">
        <v>3227</v>
      </c>
      <c r="C105" s="153"/>
      <c r="D105" s="42" t="s">
        <v>236</v>
      </c>
      <c r="E105" s="44" t="s">
        <v>84</v>
      </c>
      <c r="F105" s="96"/>
      <c r="G105" s="102">
        <v>5000</v>
      </c>
      <c r="H105" s="102">
        <v>1967.84</v>
      </c>
      <c r="I105" s="113">
        <f t="shared" si="1"/>
        <v>39.3568</v>
      </c>
    </row>
    <row r="106" spans="2:9" x14ac:dyDescent="0.3">
      <c r="B106" s="153">
        <v>3232</v>
      </c>
      <c r="C106" s="153"/>
      <c r="D106" s="42" t="s">
        <v>237</v>
      </c>
      <c r="E106" s="44" t="s">
        <v>87</v>
      </c>
      <c r="F106" s="96"/>
      <c r="G106" s="102">
        <v>17000</v>
      </c>
      <c r="H106" s="102">
        <v>1626</v>
      </c>
      <c r="I106" s="113">
        <f t="shared" si="1"/>
        <v>9.5647058823529427</v>
      </c>
    </row>
    <row r="107" spans="2:9" x14ac:dyDescent="0.3">
      <c r="B107" s="153">
        <v>3236</v>
      </c>
      <c r="C107" s="153"/>
      <c r="D107" s="42" t="s">
        <v>238</v>
      </c>
      <c r="E107" s="44" t="s">
        <v>149</v>
      </c>
      <c r="F107" s="96"/>
      <c r="G107" s="102">
        <v>4000</v>
      </c>
      <c r="H107" s="102">
        <v>3676.62</v>
      </c>
      <c r="I107" s="113">
        <f t="shared" si="1"/>
        <v>91.915499999999994</v>
      </c>
    </row>
    <row r="108" spans="2:9" x14ac:dyDescent="0.3">
      <c r="B108" s="153">
        <v>3299</v>
      </c>
      <c r="C108" s="153"/>
      <c r="D108" s="42" t="s">
        <v>239</v>
      </c>
      <c r="E108" s="44" t="s">
        <v>93</v>
      </c>
      <c r="F108" s="96"/>
      <c r="G108" s="102">
        <v>5000</v>
      </c>
      <c r="H108" s="102"/>
      <c r="I108" s="111"/>
    </row>
    <row r="109" spans="2:9" ht="26.4" x14ac:dyDescent="0.3">
      <c r="B109" s="61">
        <v>42</v>
      </c>
      <c r="C109" s="62"/>
      <c r="D109" s="63"/>
      <c r="E109" s="73" t="s">
        <v>70</v>
      </c>
      <c r="F109" s="96">
        <f>SUM(F110:F112)</f>
        <v>3982</v>
      </c>
      <c r="G109" s="100">
        <f>SUM(G110:G112)</f>
        <v>19982</v>
      </c>
      <c r="H109" s="100">
        <f>SUM(H110:H112)</f>
        <v>4980.24</v>
      </c>
      <c r="I109" s="111">
        <f t="shared" si="1"/>
        <v>24.923631268141328</v>
      </c>
    </row>
    <row r="110" spans="2:9" x14ac:dyDescent="0.3">
      <c r="B110" s="153">
        <v>4221</v>
      </c>
      <c r="C110" s="153"/>
      <c r="D110" s="42" t="s">
        <v>240</v>
      </c>
      <c r="E110" s="44" t="s">
        <v>104</v>
      </c>
      <c r="F110" s="96"/>
      <c r="G110" s="102">
        <v>3000</v>
      </c>
      <c r="H110" s="102">
        <v>0</v>
      </c>
      <c r="I110" s="113"/>
    </row>
    <row r="111" spans="2:9" x14ac:dyDescent="0.3">
      <c r="B111" s="153">
        <v>4222</v>
      </c>
      <c r="C111" s="153"/>
      <c r="D111" s="42" t="s">
        <v>241</v>
      </c>
      <c r="E111" s="44" t="s">
        <v>105</v>
      </c>
      <c r="F111" s="96"/>
      <c r="G111" s="102">
        <v>3000</v>
      </c>
      <c r="H111" s="102">
        <v>1050.49</v>
      </c>
      <c r="I111" s="113">
        <f t="shared" si="1"/>
        <v>35.016333333333336</v>
      </c>
    </row>
    <row r="112" spans="2:9" x14ac:dyDescent="0.3">
      <c r="B112" s="153">
        <v>4223</v>
      </c>
      <c r="C112" s="153"/>
      <c r="D112" s="42" t="s">
        <v>242</v>
      </c>
      <c r="E112" s="64" t="s">
        <v>106</v>
      </c>
      <c r="F112" s="98">
        <v>3982</v>
      </c>
      <c r="G112" s="102">
        <v>13982</v>
      </c>
      <c r="H112" s="102">
        <v>3929.75</v>
      </c>
      <c r="I112" s="113">
        <f t="shared" si="1"/>
        <v>28.1057788585324</v>
      </c>
    </row>
    <row r="114" spans="2:8" x14ac:dyDescent="0.3">
      <c r="B114" s="167" t="s">
        <v>248</v>
      </c>
      <c r="G114" s="167"/>
      <c r="H114" s="167" t="s">
        <v>245</v>
      </c>
    </row>
    <row r="115" spans="2:8" x14ac:dyDescent="0.3">
      <c r="B115" s="167" t="s">
        <v>249</v>
      </c>
    </row>
    <row r="116" spans="2:8" x14ac:dyDescent="0.3">
      <c r="B116" t="s">
        <v>250</v>
      </c>
      <c r="G116" s="167"/>
      <c r="H116" s="167" t="s">
        <v>246</v>
      </c>
    </row>
    <row r="117" spans="2:8" x14ac:dyDescent="0.3">
      <c r="G117" s="167"/>
      <c r="H117" s="167" t="s">
        <v>247</v>
      </c>
    </row>
  </sheetData>
  <mergeCells count="91">
    <mergeCell ref="B111:C111"/>
    <mergeCell ref="B112:C112"/>
    <mergeCell ref="B25:D25"/>
    <mergeCell ref="B23:D23"/>
    <mergeCell ref="B18:D18"/>
    <mergeCell ref="B105:C105"/>
    <mergeCell ref="B106:C106"/>
    <mergeCell ref="B107:C107"/>
    <mergeCell ref="B108:C108"/>
    <mergeCell ref="B110:C110"/>
    <mergeCell ref="B100:C100"/>
    <mergeCell ref="B101:C101"/>
    <mergeCell ref="B102:C102"/>
    <mergeCell ref="B103:C103"/>
    <mergeCell ref="B104:C104"/>
    <mergeCell ref="B90:C90"/>
    <mergeCell ref="B93:C93"/>
    <mergeCell ref="B94:C94"/>
    <mergeCell ref="B95:C95"/>
    <mergeCell ref="B97:C97"/>
    <mergeCell ref="B85:C85"/>
    <mergeCell ref="B86:C86"/>
    <mergeCell ref="B87:C87"/>
    <mergeCell ref="B88:C88"/>
    <mergeCell ref="B89:C89"/>
    <mergeCell ref="B79:C79"/>
    <mergeCell ref="B80:C80"/>
    <mergeCell ref="B81:C81"/>
    <mergeCell ref="B82:C82"/>
    <mergeCell ref="B83:C83"/>
    <mergeCell ref="B72:C72"/>
    <mergeCell ref="B73:C73"/>
    <mergeCell ref="B74:C74"/>
    <mergeCell ref="B77:C77"/>
    <mergeCell ref="B78:C78"/>
    <mergeCell ref="B63:C63"/>
    <mergeCell ref="B65:C65"/>
    <mergeCell ref="B66:C66"/>
    <mergeCell ref="B67:C67"/>
    <mergeCell ref="B69:C69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3:C33"/>
    <mergeCell ref="B35:C35"/>
    <mergeCell ref="B36:C36"/>
    <mergeCell ref="B37:C37"/>
    <mergeCell ref="B40:C40"/>
    <mergeCell ref="B29:C29"/>
    <mergeCell ref="B30:C30"/>
    <mergeCell ref="B31:C31"/>
    <mergeCell ref="B32:C32"/>
    <mergeCell ref="B2:I2"/>
    <mergeCell ref="B16:D16"/>
    <mergeCell ref="B19:D19"/>
    <mergeCell ref="B4:I4"/>
    <mergeCell ref="B6:E6"/>
    <mergeCell ref="B7:E7"/>
    <mergeCell ref="B8:D8"/>
    <mergeCell ref="B10:C10"/>
    <mergeCell ref="B9:C9"/>
    <mergeCell ref="B11:C11"/>
    <mergeCell ref="B12:C12"/>
    <mergeCell ref="B13:C13"/>
    <mergeCell ref="B14:C14"/>
    <mergeCell ref="B15:C15"/>
    <mergeCell ref="B17:D17"/>
    <mergeCell ref="B20:D20"/>
    <mergeCell ref="B21:C21"/>
    <mergeCell ref="B27:D27"/>
    <mergeCell ref="B28:D28"/>
    <mergeCell ref="B22:C22"/>
    <mergeCell ref="B24:C24"/>
    <mergeCell ref="B26:C26"/>
  </mergeCells>
  <pageMargins left="0.25" right="0.25" top="0.75" bottom="0.75" header="0.3" footer="0.3"/>
  <pageSetup paperSize="9" scale="81" fitToHeight="0" orientation="landscape" r:id="rId1"/>
  <ignoredErrors>
    <ignoredError sqref="F28 F34:G34 F76 F84 H41 H71 H84 H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2024-04-04T21:24:30Z</cp:lastPrinted>
  <dcterms:created xsi:type="dcterms:W3CDTF">2022-08-12T12:51:27Z</dcterms:created>
  <dcterms:modified xsi:type="dcterms:W3CDTF">2024-04-04T21:25:24Z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